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85" windowHeight="13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<sst xmlns="http://schemas.openxmlformats.org/spreadsheetml/2006/main" count="127" uniqueCount="78">
  <si>
    <t>Miesięczny koszt utrzymania</t>
  </si>
  <si>
    <t>Paliwo / mc</t>
  </si>
  <si>
    <t>Koszt 1km</t>
  </si>
  <si>
    <t>Paliwo / km</t>
  </si>
  <si>
    <t>km / mc</t>
  </si>
  <si>
    <t>M-cy</t>
  </si>
  <si>
    <r>
      <t>P</t>
    </r>
    <r>
      <rPr>
        <b/>
        <sz val="10"/>
        <rFont val="Arial CE"/>
        <family val="0"/>
      </rPr>
      <t>aliwo</t>
    </r>
  </si>
  <si>
    <t>Śr. spal.</t>
  </si>
  <si>
    <t>Przebieg</t>
  </si>
  <si>
    <t>Wydatek</t>
  </si>
  <si>
    <t>Koszt</t>
  </si>
  <si>
    <t>Data</t>
  </si>
  <si>
    <t>zł/litr</t>
  </si>
  <si>
    <t>Litrów</t>
  </si>
  <si>
    <t>km</t>
  </si>
  <si>
    <t>l/100km</t>
  </si>
  <si>
    <r>
      <t>U</t>
    </r>
    <r>
      <rPr>
        <sz val="10"/>
        <rFont val="Arial CE"/>
        <family val="0"/>
      </rPr>
      <t>trata wartości U=Z-S</t>
    </r>
  </si>
  <si>
    <t>Utrata na wartości</t>
  </si>
  <si>
    <t>Eksploatacja bieżąca</t>
  </si>
  <si>
    <t>Paliwo</t>
  </si>
  <si>
    <t>Ubezpieczenie</t>
  </si>
  <si>
    <t>Całkowity koszt utrzymania</t>
  </si>
  <si>
    <r>
      <t xml:space="preserve">Teoretyczna wartość </t>
    </r>
    <r>
      <rPr>
        <u val="single"/>
        <sz val="10"/>
        <rFont val="Arial CE"/>
        <family val="0"/>
      </rPr>
      <t>S</t>
    </r>
    <r>
      <rPr>
        <sz val="10"/>
        <rFont val="Arial CE"/>
        <family val="0"/>
      </rPr>
      <t>przedaży</t>
    </r>
  </si>
  <si>
    <t>Ekspl / mc</t>
  </si>
  <si>
    <t>Ekspl / km</t>
  </si>
  <si>
    <r>
      <t>C</t>
    </r>
    <r>
      <rPr>
        <sz val="10"/>
        <rFont val="Arial CE"/>
        <family val="0"/>
      </rPr>
      <t>ałkowity koszt utrzymania C=U+E+P</t>
    </r>
  </si>
  <si>
    <r>
      <t>E</t>
    </r>
    <r>
      <rPr>
        <sz val="10"/>
        <rFont val="Arial CE"/>
        <family val="0"/>
      </rPr>
      <t>ksploatacja bieżąca</t>
    </r>
  </si>
  <si>
    <t>Chevrolet Aveo 1.2 16V 2010 r.</t>
  </si>
  <si>
    <t>5 stycznia 2013 24349 km</t>
  </si>
  <si>
    <t>Suma wydatków bez ubepieczenia</t>
  </si>
  <si>
    <t>Podatek PCC 3</t>
  </si>
  <si>
    <t>Trójkąt ostrzegawczy</t>
  </si>
  <si>
    <t>Linka holownicza</t>
  </si>
  <si>
    <t>Gaśnica</t>
  </si>
  <si>
    <t>Przewody rozruchowe</t>
  </si>
  <si>
    <t>Płyn zimowy Autoland</t>
  </si>
  <si>
    <t>Silikon do uszczelek</t>
  </si>
  <si>
    <t>K2 nuta do szyb</t>
  </si>
  <si>
    <t>Odmrażacz do szyb Autoland</t>
  </si>
  <si>
    <r>
      <t xml:space="preserve">Koszt </t>
    </r>
    <r>
      <rPr>
        <u val="single"/>
        <sz val="10"/>
        <rFont val="Arial CE"/>
        <family val="0"/>
      </rPr>
      <t>Z</t>
    </r>
    <r>
      <rPr>
        <sz val="10"/>
        <rFont val="Arial CE"/>
        <family val="0"/>
      </rPr>
      <t>akupu</t>
    </r>
  </si>
  <si>
    <t>Rejestracja</t>
  </si>
  <si>
    <t>Parking</t>
  </si>
  <si>
    <t>Filtr kabinowy Filtron</t>
  </si>
  <si>
    <t>Filtr oleju, paliwa, powietrza Filtron</t>
  </si>
  <si>
    <t>Wymiana filtrów i olei Stefan Nikiel</t>
  </si>
  <si>
    <t>Regeneracja felg z Lanosa i przekładka opon Chrobak</t>
  </si>
  <si>
    <t>Legenda:</t>
  </si>
  <si>
    <t>czynności formalno prawne</t>
  </si>
  <si>
    <t>przeglądy okresowe</t>
  </si>
  <si>
    <t>Badanie techniczne</t>
  </si>
  <si>
    <t>Olej przekładniowy Castrol   5 x 0,5 L</t>
  </si>
  <si>
    <t>Olej silnikowy GM Dexos     2x 1L</t>
  </si>
  <si>
    <t>Parking 2x</t>
  </si>
  <si>
    <t>Myjnia</t>
  </si>
  <si>
    <t>Smar miedziowy</t>
  </si>
  <si>
    <t>Wycieraczki x2</t>
  </si>
  <si>
    <t>Żarówki H4 Osram x2</t>
  </si>
  <si>
    <t>Auchan</t>
  </si>
  <si>
    <t>Stacja</t>
  </si>
  <si>
    <t>Lukoil</t>
  </si>
  <si>
    <t>BP</t>
  </si>
  <si>
    <t>Tesco</t>
  </si>
  <si>
    <r>
      <t>Klocki hamulcowe Bosch Stefan Nikiel (</t>
    </r>
    <r>
      <rPr>
        <sz val="10"/>
        <color indexed="10"/>
        <rFont val="Arial CE"/>
        <family val="0"/>
      </rPr>
      <t>piszczące gówno!</t>
    </r>
    <r>
      <rPr>
        <sz val="10"/>
        <rFont val="Arial CE"/>
        <family val="0"/>
      </rPr>
      <t>)</t>
    </r>
  </si>
  <si>
    <t>Serwis klimatyzacji Glejndek</t>
  </si>
  <si>
    <t>Na Skarpie</t>
  </si>
  <si>
    <t>Konserwacja pojazdu Bednarczyk</t>
  </si>
  <si>
    <t>Zasłonki na szyby Cars 2szt</t>
  </si>
  <si>
    <t>Naprawa zapieczonego zacisku Glejndek</t>
  </si>
  <si>
    <t>Baterie do pilota</t>
  </si>
  <si>
    <t>Kabel USB, pendrive</t>
  </si>
  <si>
    <t>Suma wydatków na ubezpieczenie</t>
  </si>
  <si>
    <t>Filtr oleju</t>
  </si>
  <si>
    <t>Świece</t>
  </si>
  <si>
    <t>Płyn hamulcowy</t>
  </si>
  <si>
    <t>Olej silnikowy</t>
  </si>
  <si>
    <t>Płyn chłodzący</t>
  </si>
  <si>
    <t>Robota PP Auto Duet</t>
  </si>
  <si>
    <t>Filtr powietrza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</si>
</sst>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/mm/dd"/>
    <numFmt numFmtId="166" formatCode="#,##0.00_ ;\-#,##0.00\ "/>
    <numFmt numFmtId="167" formatCode="0.00;[Red]0.00"/>
    <numFmt numFmtId="168" formatCode="yyyy/mm/dd;@"/>
    <numFmt numFmtId="169" formatCode="0.0%"/>
    <numFmt numFmtId="170" formatCode="[$-415]d\ mmmm\ yyyy"/>
    <numFmt numFmtId="171" formatCode="[$-415]d\ mmm;@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99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164" fontId="3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4" fillId="34" borderId="12" xfId="0" applyNumberFormat="1" applyFont="1" applyFill="1" applyBorder="1" applyAlignment="1">
      <alignment horizontal="left"/>
    </xf>
    <xf numFmtId="164" fontId="1" fillId="34" borderId="13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49" fontId="1" fillId="34" borderId="17" xfId="0" applyNumberFormat="1" applyFont="1" applyFill="1" applyBorder="1" applyAlignment="1">
      <alignment/>
    </xf>
    <xf numFmtId="164" fontId="3" fillId="33" borderId="17" xfId="0" applyNumberFormat="1" applyFont="1" applyFill="1" applyBorder="1" applyAlignment="1">
      <alignment/>
    </xf>
    <xf numFmtId="164" fontId="5" fillId="33" borderId="18" xfId="0" applyNumberFormat="1" applyFont="1" applyFill="1" applyBorder="1" applyAlignment="1">
      <alignment horizontal="right"/>
    </xf>
    <xf numFmtId="165" fontId="1" fillId="34" borderId="19" xfId="0" applyNumberFormat="1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/>
    </xf>
    <xf numFmtId="164" fontId="3" fillId="33" borderId="20" xfId="0" applyNumberFormat="1" applyFont="1" applyFill="1" applyBorder="1" applyAlignment="1">
      <alignment/>
    </xf>
    <xf numFmtId="49" fontId="1" fillId="34" borderId="21" xfId="0" applyNumberFormat="1" applyFont="1" applyFill="1" applyBorder="1" applyAlignment="1">
      <alignment/>
    </xf>
    <xf numFmtId="164" fontId="5" fillId="33" borderId="21" xfId="0" applyNumberFormat="1" applyFont="1" applyFill="1" applyBorder="1" applyAlignment="1">
      <alignment/>
    </xf>
    <xf numFmtId="165" fontId="1" fillId="34" borderId="22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33" borderId="10" xfId="42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 horizontal="center"/>
    </xf>
    <xf numFmtId="164" fontId="1" fillId="34" borderId="26" xfId="0" applyNumberFormat="1" applyFont="1" applyFill="1" applyBorder="1" applyAlignment="1">
      <alignment horizontal="center"/>
    </xf>
    <xf numFmtId="165" fontId="1" fillId="34" borderId="28" xfId="0" applyNumberFormat="1" applyFont="1" applyFill="1" applyBorder="1" applyAlignment="1">
      <alignment horizontal="center"/>
    </xf>
    <xf numFmtId="164" fontId="1" fillId="34" borderId="28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3" fontId="1" fillId="34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/>
    </xf>
    <xf numFmtId="49" fontId="1" fillId="0" borderId="31" xfId="0" applyNumberFormat="1" applyFont="1" applyBorder="1" applyAlignment="1">
      <alignment/>
    </xf>
    <xf numFmtId="0" fontId="1" fillId="0" borderId="32" xfId="0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165" fontId="3" fillId="34" borderId="26" xfId="0" applyNumberFormat="1" applyFont="1" applyFill="1" applyBorder="1" applyAlignment="1">
      <alignment horizontal="center"/>
    </xf>
    <xf numFmtId="167" fontId="1" fillId="0" borderId="31" xfId="0" applyNumberFormat="1" applyFont="1" applyBorder="1" applyAlignment="1">
      <alignment/>
    </xf>
    <xf numFmtId="164" fontId="1" fillId="0" borderId="31" xfId="60" applyNumberFormat="1" applyFont="1" applyBorder="1" applyAlignment="1">
      <alignment/>
    </xf>
    <xf numFmtId="7" fontId="1" fillId="0" borderId="31" xfId="60" applyNumberFormat="1" applyFont="1" applyBorder="1" applyAlignment="1">
      <alignment/>
    </xf>
    <xf numFmtId="164" fontId="1" fillId="0" borderId="12" xfId="60" applyNumberFormat="1" applyFont="1" applyBorder="1" applyAlignment="1">
      <alignment/>
    </xf>
    <xf numFmtId="164" fontId="1" fillId="35" borderId="20" xfId="60" applyNumberFormat="1" applyFont="1" applyFill="1" applyBorder="1" applyAlignment="1">
      <alignment/>
    </xf>
    <xf numFmtId="164" fontId="0" fillId="0" borderId="0" xfId="0" applyNumberFormat="1" applyAlignment="1">
      <alignment/>
    </xf>
    <xf numFmtId="3" fontId="3" fillId="33" borderId="33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9" fontId="1" fillId="0" borderId="15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169" fontId="1" fillId="0" borderId="35" xfId="0" applyNumberFormat="1" applyFont="1" applyBorder="1" applyAlignment="1">
      <alignment/>
    </xf>
    <xf numFmtId="169" fontId="1" fillId="0" borderId="3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49" fontId="1" fillId="34" borderId="36" xfId="0" applyNumberFormat="1" applyFont="1" applyFill="1" applyBorder="1" applyAlignment="1">
      <alignment/>
    </xf>
    <xf numFmtId="49" fontId="2" fillId="34" borderId="37" xfId="0" applyNumberFormat="1" applyFont="1" applyFill="1" applyBorder="1" applyAlignment="1">
      <alignment/>
    </xf>
    <xf numFmtId="44" fontId="3" fillId="0" borderId="0" xfId="60" applyFont="1" applyBorder="1" applyAlignment="1">
      <alignment/>
    </xf>
    <xf numFmtId="49" fontId="2" fillId="34" borderId="38" xfId="0" applyNumberFormat="1" applyFont="1" applyFill="1" applyBorder="1" applyAlignment="1">
      <alignment/>
    </xf>
    <xf numFmtId="169" fontId="1" fillId="0" borderId="0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169" fontId="1" fillId="0" borderId="4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9" fontId="1" fillId="33" borderId="25" xfId="0" applyNumberFormat="1" applyFont="1" applyFill="1" applyBorder="1" applyAlignment="1">
      <alignment horizontal="right"/>
    </xf>
    <xf numFmtId="49" fontId="1" fillId="34" borderId="28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49" fontId="1" fillId="34" borderId="41" xfId="0" applyNumberFormat="1" applyFont="1" applyFill="1" applyBorder="1" applyAlignment="1">
      <alignment/>
    </xf>
    <xf numFmtId="164" fontId="3" fillId="33" borderId="42" xfId="0" applyNumberFormat="1" applyFont="1" applyFill="1" applyBorder="1" applyAlignment="1">
      <alignment/>
    </xf>
    <xf numFmtId="49" fontId="1" fillId="34" borderId="22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3" fontId="3" fillId="0" borderId="0" xfId="42" applyNumberFormat="1" applyFont="1" applyFill="1" applyBorder="1" applyAlignment="1">
      <alignment horizontal="right"/>
    </xf>
    <xf numFmtId="169" fontId="2" fillId="34" borderId="26" xfId="0" applyNumberFormat="1" applyFont="1" applyFill="1" applyBorder="1" applyAlignment="1">
      <alignment horizontal="left"/>
    </xf>
    <xf numFmtId="164" fontId="1" fillId="35" borderId="12" xfId="6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71" fontId="0" fillId="0" borderId="44" xfId="0" applyNumberFormat="1" applyBorder="1" applyAlignment="1">
      <alignment horizontal="center"/>
    </xf>
    <xf numFmtId="49" fontId="1" fillId="34" borderId="32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71" fontId="9" fillId="0" borderId="19" xfId="0" applyNumberFormat="1" applyFont="1" applyBorder="1" applyAlignment="1">
      <alignment horizontal="center"/>
    </xf>
    <xf numFmtId="171" fontId="10" fillId="0" borderId="44" xfId="0" applyNumberFormat="1" applyFont="1" applyBorder="1" applyAlignment="1">
      <alignment horizontal="center"/>
    </xf>
    <xf numFmtId="0" fontId="0" fillId="0" borderId="0" xfId="44" applyNumberFormat="1" applyFont="1" applyBorder="1" applyAlignment="1" applyProtection="1">
      <alignment/>
      <protection/>
    </xf>
    <xf numFmtId="164" fontId="0" fillId="35" borderId="0" xfId="60" applyNumberFormat="1" applyFont="1" applyFill="1" applyAlignment="1">
      <alignment/>
    </xf>
    <xf numFmtId="3" fontId="1" fillId="0" borderId="31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64" fontId="1" fillId="0" borderId="20" xfId="60" applyNumberFormat="1" applyFont="1" applyBorder="1" applyAlignment="1">
      <alignment/>
    </xf>
    <xf numFmtId="3" fontId="1" fillId="36" borderId="30" xfId="0" applyNumberFormat="1" applyFont="1" applyFill="1" applyBorder="1" applyAlignment="1">
      <alignment/>
    </xf>
    <xf numFmtId="49" fontId="1" fillId="36" borderId="31" xfId="0" applyNumberFormat="1" applyFont="1" applyFill="1" applyBorder="1" applyAlignment="1">
      <alignment/>
    </xf>
    <xf numFmtId="164" fontId="1" fillId="36" borderId="12" xfId="60" applyNumberFormat="1" applyFont="1" applyFill="1" applyBorder="1" applyAlignment="1">
      <alignment/>
    </xf>
    <xf numFmtId="3" fontId="1" fillId="36" borderId="31" xfId="0" applyNumberFormat="1" applyFont="1" applyFill="1" applyBorder="1" applyAlignment="1">
      <alignment/>
    </xf>
    <xf numFmtId="3" fontId="1" fillId="37" borderId="31" xfId="0" applyNumberFormat="1" applyFont="1" applyFill="1" applyBorder="1" applyAlignment="1">
      <alignment/>
    </xf>
    <xf numFmtId="49" fontId="1" fillId="37" borderId="31" xfId="0" applyNumberFormat="1" applyFont="1" applyFill="1" applyBorder="1" applyAlignment="1">
      <alignment/>
    </xf>
    <xf numFmtId="164" fontId="1" fillId="37" borderId="12" xfId="6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1" fillId="0" borderId="47" xfId="0" applyNumberFormat="1" applyFont="1" applyBorder="1" applyAlignment="1">
      <alignment horizontal="center"/>
    </xf>
    <xf numFmtId="7" fontId="1" fillId="0" borderId="40" xfId="60" applyNumberFormat="1" applyFont="1" applyBorder="1" applyAlignment="1">
      <alignment/>
    </xf>
    <xf numFmtId="164" fontId="1" fillId="0" borderId="40" xfId="60" applyNumberFormat="1" applyFont="1" applyBorder="1" applyAlignment="1">
      <alignment/>
    </xf>
    <xf numFmtId="167" fontId="1" fillId="0" borderId="40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171" fontId="1" fillId="0" borderId="49" xfId="0" applyNumberFormat="1" applyFont="1" applyBorder="1" applyAlignment="1">
      <alignment horizontal="center"/>
    </xf>
    <xf numFmtId="7" fontId="1" fillId="0" borderId="50" xfId="60" applyNumberFormat="1" applyFont="1" applyBorder="1" applyAlignment="1">
      <alignment/>
    </xf>
    <xf numFmtId="164" fontId="1" fillId="0" borderId="50" xfId="60" applyNumberFormat="1" applyFont="1" applyBorder="1" applyAlignment="1">
      <alignment/>
    </xf>
    <xf numFmtId="167" fontId="1" fillId="0" borderId="50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0" fontId="11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2" fontId="1" fillId="0" borderId="54" xfId="0" applyNumberFormat="1" applyFont="1" applyBorder="1" applyAlignment="1">
      <alignment/>
    </xf>
    <xf numFmtId="3" fontId="1" fillId="38" borderId="31" xfId="0" applyNumberFormat="1" applyFont="1" applyFill="1" applyBorder="1" applyAlignment="1">
      <alignment/>
    </xf>
    <xf numFmtId="49" fontId="1" fillId="38" borderId="31" xfId="0" applyNumberFormat="1" applyFont="1" applyFill="1" applyBorder="1" applyAlignment="1">
      <alignment/>
    </xf>
    <xf numFmtId="164" fontId="1" fillId="38" borderId="20" xfId="60" applyNumberFormat="1" applyFont="1" applyFill="1" applyBorder="1" applyAlignment="1">
      <alignment/>
    </xf>
    <xf numFmtId="2" fontId="0" fillId="0" borderId="17" xfId="0" applyNumberFormat="1" applyFont="1" applyBorder="1" applyAlignment="1">
      <alignment horizontal="center" vertical="center"/>
    </xf>
    <xf numFmtId="171" fontId="1" fillId="0" borderId="44" xfId="0" applyNumberFormat="1" applyFont="1" applyBorder="1" applyAlignment="1">
      <alignment horizontal="center"/>
    </xf>
    <xf numFmtId="7" fontId="1" fillId="0" borderId="30" xfId="60" applyNumberFormat="1" applyFont="1" applyBorder="1" applyAlignment="1">
      <alignment/>
    </xf>
    <xf numFmtId="164" fontId="1" fillId="0" borderId="30" xfId="60" applyNumberFormat="1" applyFont="1" applyBorder="1" applyAlignment="1">
      <alignment/>
    </xf>
    <xf numFmtId="167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171" fontId="1" fillId="0" borderId="55" xfId="0" applyNumberFormat="1" applyFont="1" applyBorder="1" applyAlignment="1">
      <alignment horizontal="center"/>
    </xf>
    <xf numFmtId="7" fontId="1" fillId="0" borderId="56" xfId="60" applyNumberFormat="1" applyFont="1" applyBorder="1" applyAlignment="1">
      <alignment/>
    </xf>
    <xf numFmtId="164" fontId="1" fillId="0" borderId="56" xfId="60" applyNumberFormat="1" applyFont="1" applyBorder="1" applyAlignment="1">
      <alignment/>
    </xf>
    <xf numFmtId="167" fontId="1" fillId="0" borderId="56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/>
    </xf>
    <xf numFmtId="0" fontId="1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3" fontId="6" fillId="34" borderId="33" xfId="0" applyNumberFormat="1" applyFont="1" applyFill="1" applyBorder="1" applyAlignment="1">
      <alignment horizontal="center"/>
    </xf>
    <xf numFmtId="3" fontId="6" fillId="34" borderId="59" xfId="0" applyNumberFormat="1" applyFont="1" applyFill="1" applyBorder="1" applyAlignment="1">
      <alignment horizontal="center"/>
    </xf>
    <xf numFmtId="3" fontId="6" fillId="34" borderId="25" xfId="0" applyNumberFormat="1" applyFont="1" applyFill="1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7.8515625" style="52" customWidth="1"/>
    <col min="2" max="2" width="59.8515625" style="0" customWidth="1"/>
    <col min="3" max="3" width="12.00390625" style="50" customWidth="1"/>
    <col min="4" max="4" width="2.421875" style="0" customWidth="1"/>
    <col min="5" max="5" width="10.421875" style="0" customWidth="1"/>
    <col min="6" max="6" width="11.140625" style="0" customWidth="1"/>
    <col min="7" max="7" width="6.7109375" style="0" customWidth="1"/>
    <col min="8" max="8" width="9.28125" style="0" bestFit="1" customWidth="1"/>
    <col min="9" max="9" width="7.421875" style="0" customWidth="1"/>
    <col min="10" max="10" width="8.00390625" style="0" customWidth="1"/>
    <col min="11" max="11" width="10.140625" style="0" bestFit="1" customWidth="1"/>
    <col min="12" max="12" width="23.8515625" style="0" bestFit="1" customWidth="1"/>
    <col min="13" max="13" width="24.57421875" style="0" customWidth="1"/>
  </cols>
  <sheetData>
    <row r="1" spans="1:15" ht="12.75">
      <c r="A1" s="1"/>
      <c r="B1" s="83" t="s">
        <v>39</v>
      </c>
      <c r="C1" s="84">
        <v>19000</v>
      </c>
      <c r="D1" s="3"/>
      <c r="E1" s="4" t="s">
        <v>27</v>
      </c>
      <c r="F1" s="5"/>
      <c r="G1" s="6"/>
      <c r="H1" s="72"/>
      <c r="I1" s="68">
        <f>C4/C4</f>
        <v>1</v>
      </c>
      <c r="J1" s="56" t="s">
        <v>21</v>
      </c>
      <c r="M1" s="55"/>
      <c r="N1" s="55"/>
      <c r="O1" s="59"/>
    </row>
    <row r="2" spans="1:15" ht="12.75">
      <c r="A2" s="9"/>
      <c r="B2" s="60" t="s">
        <v>22</v>
      </c>
      <c r="C2" s="13">
        <v>15000</v>
      </c>
      <c r="D2" s="10"/>
      <c r="E2" s="88" t="s">
        <v>28</v>
      </c>
      <c r="F2" s="11"/>
      <c r="G2" s="11"/>
      <c r="H2" s="7"/>
      <c r="I2" s="57">
        <f>C3/C4</f>
        <v>0.22970024118525326</v>
      </c>
      <c r="J2" s="66" t="s">
        <v>17</v>
      </c>
      <c r="M2" s="56"/>
      <c r="N2" s="56"/>
      <c r="O2" s="59"/>
    </row>
    <row r="3" spans="1:15" ht="13.5" thickBot="1">
      <c r="A3" s="53">
        <f>C3/C1</f>
        <v>0.21052631578947367</v>
      </c>
      <c r="B3" s="61" t="s">
        <v>16</v>
      </c>
      <c r="C3" s="13">
        <f>C1-C2</f>
        <v>4000</v>
      </c>
      <c r="D3" s="10"/>
      <c r="H3" s="7"/>
      <c r="I3" s="57">
        <f>C19/C4</f>
        <v>0.1888359940277937</v>
      </c>
      <c r="J3" s="66" t="s">
        <v>18</v>
      </c>
      <c r="M3" s="56"/>
      <c r="N3" s="56"/>
      <c r="O3" s="59"/>
    </row>
    <row r="4" spans="2:15" ht="12.75">
      <c r="B4" s="63" t="s">
        <v>25</v>
      </c>
      <c r="C4" s="14">
        <f>C3+C8+F9</f>
        <v>17414</v>
      </c>
      <c r="D4" s="10"/>
      <c r="E4" s="73" t="s">
        <v>23</v>
      </c>
      <c r="F4" s="74">
        <f>C8/E9</f>
        <v>254.36155878467633</v>
      </c>
      <c r="G4" s="11"/>
      <c r="H4" s="62"/>
      <c r="I4" s="57">
        <f>F9/C4</f>
        <v>0.40172332605949246</v>
      </c>
      <c r="J4" s="56" t="s">
        <v>19</v>
      </c>
      <c r="K4" s="56"/>
      <c r="M4" s="56"/>
      <c r="N4" s="56"/>
      <c r="O4" s="59"/>
    </row>
    <row r="5" spans="1:15" ht="13.5" thickBot="1">
      <c r="A5" s="53"/>
      <c r="B5" s="12" t="s">
        <v>0</v>
      </c>
      <c r="C5" s="16">
        <f>C4/E9</f>
        <v>690.118890356671</v>
      </c>
      <c r="D5" s="10"/>
      <c r="E5" s="75" t="s">
        <v>24</v>
      </c>
      <c r="F5" s="21">
        <f>C8/I9</f>
        <v>0.3340128018318068</v>
      </c>
      <c r="G5" s="64"/>
      <c r="H5" s="7"/>
      <c r="I5" s="58">
        <f>C9/C4</f>
        <v>0.17974043872746068</v>
      </c>
      <c r="J5" s="67" t="s">
        <v>20</v>
      </c>
      <c r="K5" s="76"/>
      <c r="L5" s="77"/>
      <c r="M5" s="56"/>
      <c r="N5" s="56"/>
      <c r="O5" s="59"/>
    </row>
    <row r="6" spans="1:10" ht="13.5" thickBot="1">
      <c r="A6" s="8"/>
      <c r="B6" s="18" t="s">
        <v>2</v>
      </c>
      <c r="C6" s="19">
        <f>C4/I9</f>
        <v>0.9062239800166528</v>
      </c>
      <c r="D6" s="10"/>
      <c r="E6" s="15" t="s">
        <v>1</v>
      </c>
      <c r="F6" s="17">
        <f>(F9)/E9</f>
        <v>277.2368560105681</v>
      </c>
      <c r="G6" s="11"/>
      <c r="H6" s="7"/>
      <c r="I6" s="8"/>
      <c r="J6" s="24"/>
    </row>
    <row r="7" spans="1:10" ht="13.5" thickBot="1">
      <c r="A7" s="9"/>
      <c r="B7" s="18"/>
      <c r="C7" s="19"/>
      <c r="D7" s="25"/>
      <c r="E7" s="20" t="s">
        <v>3</v>
      </c>
      <c r="F7" s="21">
        <f>(F9-F11)/I9</f>
        <v>0.35343515820149884</v>
      </c>
      <c r="G7" s="11"/>
      <c r="H7" s="22" t="s">
        <v>4</v>
      </c>
      <c r="I7" s="23">
        <f>I9/E9</f>
        <v>761.5323645970938</v>
      </c>
      <c r="J7" s="7"/>
    </row>
    <row r="8" spans="1:11" ht="13.5" thickBot="1">
      <c r="A8" s="78"/>
      <c r="B8" s="79" t="s">
        <v>26</v>
      </c>
      <c r="C8" s="26">
        <f>C9+C19</f>
        <v>6418.389999999999</v>
      </c>
      <c r="D8" s="25"/>
      <c r="E8" s="44" t="s">
        <v>5</v>
      </c>
      <c r="F8" s="143" t="s">
        <v>6</v>
      </c>
      <c r="G8" s="144"/>
      <c r="H8" s="144"/>
      <c r="I8" s="145"/>
      <c r="J8" s="43" t="s">
        <v>7</v>
      </c>
      <c r="K8" s="146" t="s">
        <v>58</v>
      </c>
    </row>
    <row r="9" spans="1:11" ht="13.5" thickBot="1">
      <c r="A9" s="51"/>
      <c r="B9" s="70" t="s">
        <v>70</v>
      </c>
      <c r="C9" s="26">
        <f>SUM(C11:C18)</f>
        <v>3130</v>
      </c>
      <c r="D9" s="27"/>
      <c r="E9" s="28">
        <f ca="1">DAYS360(DATE(2013,1,5),NOW(),1)/30</f>
        <v>25.233333333333334</v>
      </c>
      <c r="F9" s="2">
        <f>SUM(F11:F253)</f>
        <v>6995.6100000000015</v>
      </c>
      <c r="G9" s="69">
        <f>AVERAGE(G11:G253)</f>
        <v>5.1716</v>
      </c>
      <c r="H9" s="29">
        <f>SUM(H11:H253)</f>
        <v>1351.3867372033078</v>
      </c>
      <c r="I9" s="30">
        <f>MAX(I11:I253)-I11</f>
        <v>19216</v>
      </c>
      <c r="J9" s="31">
        <f>((H9-H11)/I9)*100</f>
        <v>6.834179309334995</v>
      </c>
      <c r="K9" s="147"/>
    </row>
    <row r="10" spans="1:11" ht="13.5" thickBot="1">
      <c r="A10" s="32" t="s">
        <v>8</v>
      </c>
      <c r="B10" s="71" t="s">
        <v>9</v>
      </c>
      <c r="C10" s="33" t="s">
        <v>10</v>
      </c>
      <c r="D10" s="25"/>
      <c r="E10" s="34" t="s">
        <v>11</v>
      </c>
      <c r="F10" s="35" t="s">
        <v>10</v>
      </c>
      <c r="G10" s="35" t="s">
        <v>12</v>
      </c>
      <c r="H10" s="36" t="s">
        <v>13</v>
      </c>
      <c r="I10" s="37" t="s">
        <v>14</v>
      </c>
      <c r="J10" s="36" t="s">
        <v>15</v>
      </c>
      <c r="K10" s="148"/>
    </row>
    <row r="11" spans="1:11" ht="12.75">
      <c r="A11" s="38">
        <v>24443</v>
      </c>
      <c r="B11" s="39" t="s">
        <v>20</v>
      </c>
      <c r="C11" s="80">
        <v>1300</v>
      </c>
      <c r="D11" s="40"/>
      <c r="E11" s="65">
        <v>41279</v>
      </c>
      <c r="F11" s="47">
        <v>204</v>
      </c>
      <c r="G11" s="46">
        <v>5.35</v>
      </c>
      <c r="H11" s="45">
        <f aca="true" t="shared" si="0" ref="H11:H42">F11/G11</f>
        <v>38.13084112149533</v>
      </c>
      <c r="I11" s="41">
        <v>24443</v>
      </c>
      <c r="J11" s="42"/>
      <c r="K11" s="104" t="s">
        <v>60</v>
      </c>
    </row>
    <row r="12" spans="1:11" ht="12.75">
      <c r="A12" s="41">
        <v>34000</v>
      </c>
      <c r="B12" s="39" t="s">
        <v>20</v>
      </c>
      <c r="C12" s="49">
        <v>930</v>
      </c>
      <c r="D12" s="40"/>
      <c r="E12" s="65">
        <v>41285</v>
      </c>
      <c r="F12" s="47">
        <v>83.19</v>
      </c>
      <c r="G12" s="46">
        <v>5.35</v>
      </c>
      <c r="H12" s="45">
        <f t="shared" si="0"/>
        <v>15.549532710280374</v>
      </c>
      <c r="I12" s="41">
        <v>24651</v>
      </c>
      <c r="J12" s="42">
        <f aca="true" t="shared" si="1" ref="J12:J60">(H12/(I12-I11))*100</f>
        <v>7.475736879942488</v>
      </c>
      <c r="K12" s="105" t="s">
        <v>60</v>
      </c>
    </row>
    <row r="13" spans="1:11" ht="12.75">
      <c r="A13" s="41">
        <v>43000</v>
      </c>
      <c r="B13" s="39" t="s">
        <v>20</v>
      </c>
      <c r="C13" s="49">
        <v>900</v>
      </c>
      <c r="D13" s="40"/>
      <c r="E13" s="65">
        <v>41286</v>
      </c>
      <c r="F13" s="47">
        <v>63.4</v>
      </c>
      <c r="G13" s="46">
        <v>5.35</v>
      </c>
      <c r="H13" s="45">
        <f t="shared" si="0"/>
        <v>11.850467289719626</v>
      </c>
      <c r="I13" s="41">
        <v>24864</v>
      </c>
      <c r="J13" s="42">
        <f t="shared" si="1"/>
        <v>5.563599666535036</v>
      </c>
      <c r="K13" s="105" t="s">
        <v>60</v>
      </c>
    </row>
    <row r="14" spans="1:11" ht="12.75">
      <c r="A14" s="41">
        <v>0</v>
      </c>
      <c r="B14" s="39" t="s">
        <v>20</v>
      </c>
      <c r="C14" s="49">
        <v>0</v>
      </c>
      <c r="D14" s="40"/>
      <c r="E14" s="65">
        <v>41308</v>
      </c>
      <c r="F14" s="47">
        <v>199.41</v>
      </c>
      <c r="G14" s="46">
        <v>5.26</v>
      </c>
      <c r="H14" s="45">
        <f t="shared" si="0"/>
        <v>37.9106463878327</v>
      </c>
      <c r="I14" s="41">
        <v>25378</v>
      </c>
      <c r="J14" s="42">
        <f t="shared" si="1"/>
        <v>7.375612137710642</v>
      </c>
      <c r="K14" s="105" t="s">
        <v>57</v>
      </c>
    </row>
    <row r="15" spans="1:11" ht="12.75">
      <c r="A15" s="41">
        <v>0</v>
      </c>
      <c r="B15" s="39" t="s">
        <v>20</v>
      </c>
      <c r="C15" s="49">
        <v>0</v>
      </c>
      <c r="D15" s="40"/>
      <c r="E15" s="65">
        <v>41337</v>
      </c>
      <c r="F15" s="47">
        <v>201.36</v>
      </c>
      <c r="G15" s="46">
        <v>5.57</v>
      </c>
      <c r="H15" s="45">
        <f t="shared" si="0"/>
        <v>36.1508078994614</v>
      </c>
      <c r="I15" s="41">
        <v>25862</v>
      </c>
      <c r="J15" s="42">
        <f t="shared" si="1"/>
        <v>7.4691751858391315</v>
      </c>
      <c r="K15" s="105" t="s">
        <v>59</v>
      </c>
    </row>
    <row r="16" spans="1:11" ht="12.75">
      <c r="A16" s="41">
        <v>0</v>
      </c>
      <c r="B16" s="39" t="s">
        <v>20</v>
      </c>
      <c r="C16" s="80">
        <v>0</v>
      </c>
      <c r="D16" s="40"/>
      <c r="E16" s="65">
        <v>41361</v>
      </c>
      <c r="F16" s="47">
        <v>209.26</v>
      </c>
      <c r="G16" s="46">
        <v>5.37</v>
      </c>
      <c r="H16" s="45">
        <f t="shared" si="0"/>
        <v>38.968342644320295</v>
      </c>
      <c r="I16" s="41">
        <v>26377</v>
      </c>
      <c r="J16" s="42">
        <f t="shared" si="1"/>
        <v>7.5666684746253</v>
      </c>
      <c r="K16" s="105" t="s">
        <v>61</v>
      </c>
    </row>
    <row r="17" spans="1:11" ht="12.75">
      <c r="A17" s="41">
        <v>0</v>
      </c>
      <c r="B17" s="39" t="s">
        <v>20</v>
      </c>
      <c r="C17" s="80">
        <v>0</v>
      </c>
      <c r="D17" s="40"/>
      <c r="E17" s="65">
        <v>41379</v>
      </c>
      <c r="F17" s="47">
        <v>171.57</v>
      </c>
      <c r="G17" s="46">
        <v>5.67</v>
      </c>
      <c r="H17" s="45">
        <f t="shared" si="0"/>
        <v>30.25925925925926</v>
      </c>
      <c r="I17" s="41">
        <v>26802</v>
      </c>
      <c r="J17" s="42">
        <f t="shared" si="1"/>
        <v>7.119825708061002</v>
      </c>
      <c r="K17" s="105" t="s">
        <v>60</v>
      </c>
    </row>
    <row r="18" spans="1:12" ht="13.5" thickBot="1">
      <c r="A18" s="38"/>
      <c r="B18" s="39" t="s">
        <v>20</v>
      </c>
      <c r="C18" s="89">
        <v>0</v>
      </c>
      <c r="D18" s="40"/>
      <c r="E18" s="65">
        <v>41387</v>
      </c>
      <c r="F18" s="47">
        <v>105.3</v>
      </c>
      <c r="G18" s="46">
        <v>5.31</v>
      </c>
      <c r="H18" s="45">
        <f t="shared" si="0"/>
        <v>19.830508474576273</v>
      </c>
      <c r="I18" s="41">
        <v>27101</v>
      </c>
      <c r="J18" s="42">
        <f t="shared" si="1"/>
        <v>6.632277081798085</v>
      </c>
      <c r="K18" s="105" t="s">
        <v>57</v>
      </c>
      <c r="L18" t="s">
        <v>46</v>
      </c>
    </row>
    <row r="19" spans="1:12" ht="13.5" thickBot="1">
      <c r="A19" s="51"/>
      <c r="B19" s="70" t="s">
        <v>29</v>
      </c>
      <c r="C19" s="26">
        <f>SUM(C21:C203)</f>
        <v>3288.3899999999994</v>
      </c>
      <c r="D19" s="40"/>
      <c r="E19" s="65">
        <v>41405</v>
      </c>
      <c r="F19" s="47">
        <v>189.73</v>
      </c>
      <c r="G19" s="46">
        <v>5.16</v>
      </c>
      <c r="H19" s="45">
        <f t="shared" si="0"/>
        <v>36.769379844961236</v>
      </c>
      <c r="I19" s="41">
        <v>27636</v>
      </c>
      <c r="J19" s="42">
        <f t="shared" si="1"/>
        <v>6.872781279432007</v>
      </c>
      <c r="K19" s="105" t="s">
        <v>59</v>
      </c>
      <c r="L19" s="101" t="s">
        <v>47</v>
      </c>
    </row>
    <row r="20" spans="1:12" ht="13.5" thickBot="1">
      <c r="A20" s="32" t="s">
        <v>8</v>
      </c>
      <c r="B20" s="71" t="s">
        <v>9</v>
      </c>
      <c r="C20" s="33" t="s">
        <v>10</v>
      </c>
      <c r="D20" s="40"/>
      <c r="E20" s="65">
        <v>41421</v>
      </c>
      <c r="F20" s="47">
        <v>186.58</v>
      </c>
      <c r="G20" s="46">
        <v>5.18</v>
      </c>
      <c r="H20" s="45">
        <f t="shared" si="0"/>
        <v>36.01930501930502</v>
      </c>
      <c r="I20" s="41">
        <v>28178</v>
      </c>
      <c r="J20" s="42">
        <f t="shared" si="1"/>
        <v>6.6456282323441</v>
      </c>
      <c r="K20" s="105" t="s">
        <v>57</v>
      </c>
      <c r="L20" s="102"/>
    </row>
    <row r="21" spans="1:12" ht="12.75">
      <c r="A21" s="94">
        <v>24443</v>
      </c>
      <c r="B21" s="95" t="s">
        <v>30</v>
      </c>
      <c r="C21" s="96">
        <v>380</v>
      </c>
      <c r="D21" s="40"/>
      <c r="E21" s="65">
        <v>41436</v>
      </c>
      <c r="F21" s="47">
        <v>158.42</v>
      </c>
      <c r="G21" s="46">
        <v>5.37</v>
      </c>
      <c r="H21" s="45">
        <f t="shared" si="0"/>
        <v>29.50093109869646</v>
      </c>
      <c r="I21" s="41">
        <v>28597</v>
      </c>
      <c r="J21" s="42">
        <f t="shared" si="1"/>
        <v>7.040795011622067</v>
      </c>
      <c r="K21" s="105" t="s">
        <v>59</v>
      </c>
      <c r="L21" s="103" t="s">
        <v>48</v>
      </c>
    </row>
    <row r="22" spans="1:11" ht="12.75">
      <c r="A22" s="94">
        <v>24443</v>
      </c>
      <c r="B22" s="95" t="s">
        <v>40</v>
      </c>
      <c r="C22" s="96">
        <v>180.5</v>
      </c>
      <c r="D22" s="40"/>
      <c r="E22" s="65">
        <v>41452</v>
      </c>
      <c r="F22" s="47">
        <v>186.94</v>
      </c>
      <c r="G22" s="46">
        <v>5.24</v>
      </c>
      <c r="H22" s="45">
        <f t="shared" si="0"/>
        <v>35.675572519083964</v>
      </c>
      <c r="I22" s="41">
        <v>29116</v>
      </c>
      <c r="J22" s="42">
        <f t="shared" si="1"/>
        <v>6.873906073041226</v>
      </c>
      <c r="K22" s="105" t="s">
        <v>61</v>
      </c>
    </row>
    <row r="23" spans="1:11" ht="12.75">
      <c r="A23" s="38">
        <v>24443</v>
      </c>
      <c r="B23" s="39" t="s">
        <v>31</v>
      </c>
      <c r="C23" s="48">
        <v>20.59</v>
      </c>
      <c r="D23" s="40"/>
      <c r="E23" s="65">
        <v>41457</v>
      </c>
      <c r="F23" s="47">
        <v>117.61</v>
      </c>
      <c r="G23" s="46">
        <v>5.54</v>
      </c>
      <c r="H23" s="45">
        <f t="shared" si="0"/>
        <v>21.229241877256317</v>
      </c>
      <c r="I23" s="41">
        <v>29469</v>
      </c>
      <c r="J23" s="42">
        <f t="shared" si="1"/>
        <v>6.013949540299239</v>
      </c>
      <c r="K23" s="105" t="s">
        <v>60</v>
      </c>
    </row>
    <row r="24" spans="1:11" ht="12.75">
      <c r="A24" s="90"/>
      <c r="B24" s="39" t="s">
        <v>32</v>
      </c>
      <c r="C24" s="48">
        <v>21.99</v>
      </c>
      <c r="D24" s="40"/>
      <c r="E24" s="65">
        <v>41468</v>
      </c>
      <c r="F24" s="47">
        <v>155.86</v>
      </c>
      <c r="G24" s="46">
        <v>5.41</v>
      </c>
      <c r="H24" s="45">
        <f t="shared" si="0"/>
        <v>28.809611829944547</v>
      </c>
      <c r="I24" s="41">
        <v>29876</v>
      </c>
      <c r="J24" s="42">
        <f t="shared" si="1"/>
        <v>7.078528705146081</v>
      </c>
      <c r="K24" s="105" t="s">
        <v>57</v>
      </c>
    </row>
    <row r="25" spans="1:11" ht="12.75">
      <c r="A25" s="90"/>
      <c r="B25" s="39" t="s">
        <v>33</v>
      </c>
      <c r="C25" s="48">
        <v>25.99</v>
      </c>
      <c r="D25" s="40"/>
      <c r="E25" s="65">
        <v>41500</v>
      </c>
      <c r="F25" s="47">
        <v>196.73</v>
      </c>
      <c r="G25" s="46">
        <v>5.65</v>
      </c>
      <c r="H25" s="45">
        <f t="shared" si="0"/>
        <v>34.81946902654867</v>
      </c>
      <c r="I25" s="41">
        <v>30371</v>
      </c>
      <c r="J25" s="42">
        <f t="shared" si="1"/>
        <v>7.034236166979528</v>
      </c>
      <c r="K25" s="105" t="s">
        <v>60</v>
      </c>
    </row>
    <row r="26" spans="1:11" ht="12.75">
      <c r="A26" s="90"/>
      <c r="B26" s="39" t="s">
        <v>34</v>
      </c>
      <c r="C26" s="48">
        <v>19.99</v>
      </c>
      <c r="D26" s="40"/>
      <c r="E26" s="65">
        <v>41515</v>
      </c>
      <c r="F26" s="47">
        <v>123.3</v>
      </c>
      <c r="G26" s="46">
        <v>5.62</v>
      </c>
      <c r="H26" s="45">
        <f t="shared" si="0"/>
        <v>21.93950177935943</v>
      </c>
      <c r="I26" s="41">
        <v>30656</v>
      </c>
      <c r="J26" s="42">
        <f t="shared" si="1"/>
        <v>7.698070799775238</v>
      </c>
      <c r="K26" s="105" t="s">
        <v>60</v>
      </c>
    </row>
    <row r="27" spans="1:11" ht="12.75">
      <c r="A27" s="90"/>
      <c r="B27" s="39" t="s">
        <v>35</v>
      </c>
      <c r="C27" s="48">
        <v>22.3</v>
      </c>
      <c r="D27" s="40"/>
      <c r="E27" s="65">
        <v>41516</v>
      </c>
      <c r="F27" s="47">
        <v>58.17</v>
      </c>
      <c r="G27" s="46">
        <v>5.62</v>
      </c>
      <c r="H27" s="45">
        <f t="shared" si="0"/>
        <v>10.350533807829182</v>
      </c>
      <c r="I27" s="41">
        <v>30841</v>
      </c>
      <c r="J27" s="42">
        <f t="shared" si="1"/>
        <v>5.594883139367125</v>
      </c>
      <c r="K27" s="105" t="s">
        <v>60</v>
      </c>
    </row>
    <row r="28" spans="1:11" ht="12.75">
      <c r="A28" s="90"/>
      <c r="B28" s="39" t="s">
        <v>36</v>
      </c>
      <c r="C28" s="48">
        <v>10.59</v>
      </c>
      <c r="D28" s="40"/>
      <c r="E28" s="65">
        <v>41544</v>
      </c>
      <c r="F28" s="47">
        <v>194.38</v>
      </c>
      <c r="G28" s="46">
        <v>5.4</v>
      </c>
      <c r="H28" s="45">
        <f t="shared" si="0"/>
        <v>35.99629629629629</v>
      </c>
      <c r="I28" s="41">
        <v>31351</v>
      </c>
      <c r="J28" s="42">
        <f t="shared" si="1"/>
        <v>7.058097312999273</v>
      </c>
      <c r="K28" s="105" t="s">
        <v>61</v>
      </c>
    </row>
    <row r="29" spans="1:11" ht="12.75">
      <c r="A29" s="90"/>
      <c r="B29" s="39" t="s">
        <v>37</v>
      </c>
      <c r="C29" s="48">
        <v>9.49</v>
      </c>
      <c r="D29" s="40"/>
      <c r="E29" s="65">
        <v>41550</v>
      </c>
      <c r="F29" s="47">
        <v>92.66</v>
      </c>
      <c r="G29" s="46">
        <v>5.3</v>
      </c>
      <c r="H29" s="45">
        <f t="shared" si="0"/>
        <v>17.483018867924528</v>
      </c>
      <c r="I29" s="41">
        <v>31601</v>
      </c>
      <c r="J29" s="42">
        <f t="shared" si="1"/>
        <v>6.993207547169811</v>
      </c>
      <c r="K29" s="105" t="s">
        <v>61</v>
      </c>
    </row>
    <row r="30" spans="1:11" ht="12.75">
      <c r="A30" s="90"/>
      <c r="B30" s="39" t="s">
        <v>38</v>
      </c>
      <c r="C30" s="48">
        <v>9.99</v>
      </c>
      <c r="D30" s="40"/>
      <c r="E30" s="65">
        <v>41570</v>
      </c>
      <c r="F30" s="47">
        <v>165.91</v>
      </c>
      <c r="G30" s="46">
        <v>5.31</v>
      </c>
      <c r="H30" s="45">
        <f t="shared" si="0"/>
        <v>31.24482109227872</v>
      </c>
      <c r="I30" s="41">
        <v>32076</v>
      </c>
      <c r="J30" s="42">
        <f t="shared" si="1"/>
        <v>6.577857072058678</v>
      </c>
      <c r="K30" s="105" t="s">
        <v>61</v>
      </c>
    </row>
    <row r="31" spans="1:11" ht="12.75">
      <c r="A31" s="97"/>
      <c r="B31" s="95" t="s">
        <v>49</v>
      </c>
      <c r="C31" s="96">
        <v>100</v>
      </c>
      <c r="D31" s="40"/>
      <c r="E31" s="65">
        <v>41571</v>
      </c>
      <c r="F31" s="47">
        <v>64.3</v>
      </c>
      <c r="G31" s="46">
        <v>5.39</v>
      </c>
      <c r="H31" s="45">
        <f t="shared" si="0"/>
        <v>11.929499072356215</v>
      </c>
      <c r="I31" s="41">
        <v>32280</v>
      </c>
      <c r="J31" s="42">
        <f t="shared" si="1"/>
        <v>5.847793662919713</v>
      </c>
      <c r="K31" s="105" t="s">
        <v>64</v>
      </c>
    </row>
    <row r="32" spans="1:11" ht="12.75">
      <c r="A32" s="90"/>
      <c r="B32" s="39" t="s">
        <v>41</v>
      </c>
      <c r="C32" s="48">
        <v>2</v>
      </c>
      <c r="D32" s="40"/>
      <c r="E32" s="65">
        <v>41595</v>
      </c>
      <c r="F32" s="47">
        <v>163.7</v>
      </c>
      <c r="G32" s="46">
        <v>4.97</v>
      </c>
      <c r="H32" s="45">
        <f t="shared" si="0"/>
        <v>32.93762575452716</v>
      </c>
      <c r="I32" s="41">
        <v>32723</v>
      </c>
      <c r="J32" s="42">
        <f t="shared" si="1"/>
        <v>7.435129967161888</v>
      </c>
      <c r="K32" s="105" t="s">
        <v>61</v>
      </c>
    </row>
    <row r="33" spans="1:11" ht="13.5" thickBot="1">
      <c r="A33" s="98">
        <v>25800</v>
      </c>
      <c r="B33" s="99" t="s">
        <v>50</v>
      </c>
      <c r="C33" s="100">
        <v>147</v>
      </c>
      <c r="D33" s="40"/>
      <c r="E33" s="110">
        <v>41616</v>
      </c>
      <c r="F33" s="111">
        <v>193.21</v>
      </c>
      <c r="G33" s="112">
        <v>5.37</v>
      </c>
      <c r="H33" s="113">
        <f t="shared" si="0"/>
        <v>35.97951582867784</v>
      </c>
      <c r="I33" s="114">
        <v>33208</v>
      </c>
      <c r="J33" s="115">
        <f t="shared" si="1"/>
        <v>7.418456871892339</v>
      </c>
      <c r="K33" s="107" t="s">
        <v>60</v>
      </c>
    </row>
    <row r="34" spans="1:12" ht="13.5" thickTop="1">
      <c r="A34" s="98"/>
      <c r="B34" s="99" t="s">
        <v>51</v>
      </c>
      <c r="C34" s="100">
        <v>62.92</v>
      </c>
      <c r="D34" s="40"/>
      <c r="E34" s="116">
        <v>41640</v>
      </c>
      <c r="F34" s="117">
        <v>190.38</v>
      </c>
      <c r="G34" s="118">
        <v>5.01</v>
      </c>
      <c r="H34" s="119">
        <f t="shared" si="0"/>
        <v>38</v>
      </c>
      <c r="I34" s="120">
        <v>33738</v>
      </c>
      <c r="J34" s="121">
        <f t="shared" si="1"/>
        <v>7.169811320754717</v>
      </c>
      <c r="K34" s="123" t="s">
        <v>61</v>
      </c>
      <c r="L34" s="122">
        <v>2014</v>
      </c>
    </row>
    <row r="35" spans="1:11" ht="12.75">
      <c r="A35" s="98"/>
      <c r="B35" s="99" t="s">
        <v>42</v>
      </c>
      <c r="C35" s="100">
        <v>67.5</v>
      </c>
      <c r="D35" s="40"/>
      <c r="E35" s="65">
        <v>41651</v>
      </c>
      <c r="F35" s="47">
        <v>116.01</v>
      </c>
      <c r="G35" s="46">
        <v>5.29</v>
      </c>
      <c r="H35" s="45">
        <f t="shared" si="0"/>
        <v>21.930056710775048</v>
      </c>
      <c r="I35" s="41">
        <v>34097</v>
      </c>
      <c r="J35" s="124">
        <f t="shared" si="1"/>
        <v>6.108650894366309</v>
      </c>
      <c r="K35" s="105" t="s">
        <v>60</v>
      </c>
    </row>
    <row r="36" spans="1:11" ht="12.75">
      <c r="A36" s="98"/>
      <c r="B36" s="99" t="s">
        <v>43</v>
      </c>
      <c r="C36" s="100">
        <v>78.55</v>
      </c>
      <c r="D36" s="40"/>
      <c r="E36" s="65">
        <v>41688</v>
      </c>
      <c r="F36" s="47">
        <v>181.49</v>
      </c>
      <c r="G36" s="46">
        <v>5.08</v>
      </c>
      <c r="H36" s="45">
        <f t="shared" si="0"/>
        <v>35.726377952755904</v>
      </c>
      <c r="I36" s="41">
        <v>34571</v>
      </c>
      <c r="J36" s="124">
        <f t="shared" si="1"/>
        <v>7.537210538556098</v>
      </c>
      <c r="K36" s="105" t="s">
        <v>61</v>
      </c>
    </row>
    <row r="37" spans="1:11" ht="12.75">
      <c r="A37" s="98"/>
      <c r="B37" s="99" t="s">
        <v>44</v>
      </c>
      <c r="C37" s="100">
        <v>100</v>
      </c>
      <c r="D37" s="40"/>
      <c r="E37" s="65">
        <v>41722</v>
      </c>
      <c r="F37" s="47">
        <v>155.7</v>
      </c>
      <c r="G37" s="46">
        <v>5.26</v>
      </c>
      <c r="H37" s="45">
        <f t="shared" si="0"/>
        <v>29.600760456273765</v>
      </c>
      <c r="I37" s="41">
        <v>35014</v>
      </c>
      <c r="J37" s="124">
        <f t="shared" si="1"/>
        <v>6.681887236179179</v>
      </c>
      <c r="K37" s="105" t="s">
        <v>60</v>
      </c>
    </row>
    <row r="38" spans="1:11" ht="12.75">
      <c r="A38" s="90">
        <v>26000</v>
      </c>
      <c r="B38" s="39" t="s">
        <v>45</v>
      </c>
      <c r="C38" s="48">
        <v>300</v>
      </c>
      <c r="D38" s="40"/>
      <c r="E38" s="65">
        <v>41748</v>
      </c>
      <c r="F38" s="47">
        <v>174.09</v>
      </c>
      <c r="G38" s="46">
        <v>5.29</v>
      </c>
      <c r="H38" s="45">
        <f t="shared" si="0"/>
        <v>32.90926275992439</v>
      </c>
      <c r="I38" s="41">
        <v>35510</v>
      </c>
      <c r="J38" s="124">
        <f t="shared" si="1"/>
        <v>6.6349320080492715</v>
      </c>
      <c r="K38" s="105" t="s">
        <v>60</v>
      </c>
    </row>
    <row r="39" spans="1:11" ht="12.75">
      <c r="A39" s="90"/>
      <c r="B39" s="39" t="s">
        <v>52</v>
      </c>
      <c r="C39" s="48">
        <v>4</v>
      </c>
      <c r="D39" s="40"/>
      <c r="E39" s="65">
        <v>41776</v>
      </c>
      <c r="F39" s="47">
        <v>172.94</v>
      </c>
      <c r="G39" s="46">
        <v>5.25</v>
      </c>
      <c r="H39" s="45">
        <f t="shared" si="0"/>
        <v>32.94095238095238</v>
      </c>
      <c r="I39" s="41">
        <v>36017</v>
      </c>
      <c r="J39" s="124">
        <f t="shared" si="1"/>
        <v>6.497229266460036</v>
      </c>
      <c r="K39" s="105" t="s">
        <v>59</v>
      </c>
    </row>
    <row r="40" spans="1:11" ht="12.75">
      <c r="A40" s="90">
        <v>26377</v>
      </c>
      <c r="B40" s="39" t="s">
        <v>53</v>
      </c>
      <c r="C40" s="48">
        <v>12</v>
      </c>
      <c r="D40" s="40"/>
      <c r="E40" s="65">
        <v>41794</v>
      </c>
      <c r="F40" s="47">
        <v>123.79</v>
      </c>
      <c r="G40" s="46">
        <v>5.16</v>
      </c>
      <c r="H40" s="45">
        <f t="shared" si="0"/>
        <v>23.990310077519382</v>
      </c>
      <c r="I40" s="41">
        <v>36402</v>
      </c>
      <c r="J40" s="124">
        <f t="shared" si="1"/>
        <v>6.231249370784255</v>
      </c>
      <c r="K40" s="128" t="s">
        <v>61</v>
      </c>
    </row>
    <row r="41" spans="1:11" ht="12.75">
      <c r="A41" s="90">
        <v>26800</v>
      </c>
      <c r="B41" s="39" t="s">
        <v>53</v>
      </c>
      <c r="C41" s="48">
        <v>9</v>
      </c>
      <c r="D41" s="40"/>
      <c r="E41" s="65">
        <v>41807</v>
      </c>
      <c r="F41" s="47">
        <v>154.19</v>
      </c>
      <c r="G41" s="46">
        <v>5.19</v>
      </c>
      <c r="H41" s="45">
        <f t="shared" si="0"/>
        <v>29.70905587668593</v>
      </c>
      <c r="I41" s="41">
        <v>36845</v>
      </c>
      <c r="J41" s="124">
        <f t="shared" si="1"/>
        <v>6.706333155008111</v>
      </c>
      <c r="K41" s="105" t="s">
        <v>57</v>
      </c>
    </row>
    <row r="42" spans="1:11" ht="12.75">
      <c r="A42" s="90">
        <v>27100</v>
      </c>
      <c r="B42" s="39" t="s">
        <v>54</v>
      </c>
      <c r="C42" s="48">
        <v>32</v>
      </c>
      <c r="D42" s="40"/>
      <c r="E42" s="65">
        <v>41812</v>
      </c>
      <c r="F42" s="47">
        <v>66.84</v>
      </c>
      <c r="G42" s="46">
        <v>5.21</v>
      </c>
      <c r="H42" s="45">
        <f t="shared" si="0"/>
        <v>12.829174664107486</v>
      </c>
      <c r="I42" s="41">
        <v>37052</v>
      </c>
      <c r="J42" s="124">
        <f t="shared" si="1"/>
        <v>6.197668919858688</v>
      </c>
      <c r="K42" s="105" t="s">
        <v>57</v>
      </c>
    </row>
    <row r="43" spans="1:11" ht="12.75">
      <c r="A43" s="90">
        <v>27500</v>
      </c>
      <c r="B43" s="39" t="s">
        <v>62</v>
      </c>
      <c r="C43" s="48">
        <v>180</v>
      </c>
      <c r="D43" s="40"/>
      <c r="E43" s="65">
        <v>41820</v>
      </c>
      <c r="F43" s="47">
        <v>127.43</v>
      </c>
      <c r="G43" s="46">
        <v>5.27</v>
      </c>
      <c r="H43" s="45">
        <f aca="true" t="shared" si="2" ref="H43:H60">F43/G43</f>
        <v>24.18026565464896</v>
      </c>
      <c r="I43" s="41">
        <v>37423</v>
      </c>
      <c r="J43" s="124">
        <f t="shared" si="1"/>
        <v>6.517591820660098</v>
      </c>
      <c r="K43" s="105"/>
    </row>
    <row r="44" spans="1:11" ht="12.75">
      <c r="A44" s="90">
        <v>28000</v>
      </c>
      <c r="B44" s="39" t="s">
        <v>55</v>
      </c>
      <c r="C44" s="48">
        <v>43</v>
      </c>
      <c r="D44" s="40"/>
      <c r="E44" s="65">
        <v>41833</v>
      </c>
      <c r="F44" s="47">
        <v>137.2</v>
      </c>
      <c r="G44" s="46">
        <v>5.49</v>
      </c>
      <c r="H44" s="45">
        <f t="shared" si="2"/>
        <v>24.990892531876135</v>
      </c>
      <c r="I44" s="41">
        <v>37809</v>
      </c>
      <c r="J44" s="124">
        <f t="shared" si="1"/>
        <v>6.474324490123351</v>
      </c>
      <c r="K44" s="105"/>
    </row>
    <row r="45" spans="1:11" ht="12.75">
      <c r="A45" s="90">
        <v>28000</v>
      </c>
      <c r="B45" s="39" t="s">
        <v>56</v>
      </c>
      <c r="C45" s="48">
        <v>18</v>
      </c>
      <c r="D45" s="40"/>
      <c r="E45" s="65">
        <v>41845</v>
      </c>
      <c r="F45" s="47">
        <v>133.04</v>
      </c>
      <c r="G45" s="46">
        <v>5.29</v>
      </c>
      <c r="H45" s="45">
        <f t="shared" si="2"/>
        <v>25.149338374291112</v>
      </c>
      <c r="I45" s="41">
        <v>38189</v>
      </c>
      <c r="J45" s="124">
        <f t="shared" si="1"/>
        <v>6.6182469406029245</v>
      </c>
      <c r="K45" s="105"/>
    </row>
    <row r="46" spans="1:11" ht="12.75">
      <c r="A46" s="90">
        <v>28100</v>
      </c>
      <c r="B46" s="39" t="s">
        <v>53</v>
      </c>
      <c r="C46" s="48">
        <v>10</v>
      </c>
      <c r="D46" s="40"/>
      <c r="E46" s="65">
        <v>41861</v>
      </c>
      <c r="F46" s="47">
        <v>157.66</v>
      </c>
      <c r="G46" s="46">
        <v>5.28</v>
      </c>
      <c r="H46" s="45">
        <f t="shared" si="2"/>
        <v>29.859848484848484</v>
      </c>
      <c r="I46" s="41">
        <v>38634</v>
      </c>
      <c r="J46" s="124">
        <f t="shared" si="1"/>
        <v>6.710078311201907</v>
      </c>
      <c r="K46" s="105"/>
    </row>
    <row r="47" spans="1:11" ht="12.75">
      <c r="A47" s="90">
        <v>28500</v>
      </c>
      <c r="B47" s="39" t="s">
        <v>53</v>
      </c>
      <c r="C47" s="48">
        <v>10</v>
      </c>
      <c r="D47" s="40"/>
      <c r="E47" s="65">
        <v>41873</v>
      </c>
      <c r="F47" s="47">
        <v>126.18</v>
      </c>
      <c r="G47" s="46">
        <v>5.19</v>
      </c>
      <c r="H47" s="45">
        <f t="shared" si="2"/>
        <v>24.3121387283237</v>
      </c>
      <c r="I47" s="41">
        <v>38993</v>
      </c>
      <c r="J47" s="124">
        <f t="shared" si="1"/>
        <v>6.77218348978376</v>
      </c>
      <c r="K47" s="105"/>
    </row>
    <row r="48" spans="1:11" ht="12.75">
      <c r="A48" s="90">
        <v>29162</v>
      </c>
      <c r="B48" s="39" t="s">
        <v>53</v>
      </c>
      <c r="C48" s="48">
        <v>10</v>
      </c>
      <c r="D48" s="40"/>
      <c r="E48" s="65">
        <v>41882</v>
      </c>
      <c r="F48" s="47">
        <v>112.54</v>
      </c>
      <c r="G48" s="46">
        <v>5.09</v>
      </c>
      <c r="H48" s="45">
        <f t="shared" si="2"/>
        <v>22.110019646365423</v>
      </c>
      <c r="I48" s="41">
        <v>39332</v>
      </c>
      <c r="J48" s="124">
        <f t="shared" si="1"/>
        <v>6.52212968919334</v>
      </c>
      <c r="K48" s="105"/>
    </row>
    <row r="49" spans="1:11" ht="12.75">
      <c r="A49" s="90"/>
      <c r="B49" s="39" t="s">
        <v>41</v>
      </c>
      <c r="C49" s="48">
        <v>2</v>
      </c>
      <c r="D49" s="40"/>
      <c r="E49" s="65">
        <v>41901</v>
      </c>
      <c r="F49" s="47">
        <v>178.05</v>
      </c>
      <c r="G49" s="46">
        <v>5.42</v>
      </c>
      <c r="H49" s="45">
        <f t="shared" si="2"/>
        <v>32.85055350553506</v>
      </c>
      <c r="I49" s="41">
        <v>39844</v>
      </c>
      <c r="J49" s="124">
        <f t="shared" si="1"/>
        <v>6.416123731549817</v>
      </c>
      <c r="K49" s="105"/>
    </row>
    <row r="50" spans="1:11" ht="12.75">
      <c r="A50" s="90">
        <v>29500</v>
      </c>
      <c r="B50" s="39" t="s">
        <v>63</v>
      </c>
      <c r="C50" s="48">
        <v>170</v>
      </c>
      <c r="D50" s="40"/>
      <c r="E50" s="65">
        <v>41923</v>
      </c>
      <c r="F50" s="47">
        <v>159.89</v>
      </c>
      <c r="G50" s="46">
        <v>5.11</v>
      </c>
      <c r="H50" s="45">
        <f t="shared" si="2"/>
        <v>31.289628180039134</v>
      </c>
      <c r="I50" s="41">
        <v>40339</v>
      </c>
      <c r="J50" s="124">
        <f t="shared" si="1"/>
        <v>6.321137006068513</v>
      </c>
      <c r="K50" s="105"/>
    </row>
    <row r="51" spans="1:11" ht="12.75">
      <c r="A51" s="90">
        <v>29800</v>
      </c>
      <c r="B51" s="39" t="s">
        <v>53</v>
      </c>
      <c r="C51" s="48">
        <v>11</v>
      </c>
      <c r="D51" s="40"/>
      <c r="E51" s="65">
        <v>41936</v>
      </c>
      <c r="F51" s="47">
        <v>131.2</v>
      </c>
      <c r="G51" s="46">
        <v>5.19</v>
      </c>
      <c r="H51" s="45">
        <f t="shared" si="2"/>
        <v>25.279383429672443</v>
      </c>
      <c r="I51" s="41">
        <v>40698</v>
      </c>
      <c r="J51" s="124">
        <f t="shared" si="1"/>
        <v>7.041610983195666</v>
      </c>
      <c r="K51" s="105"/>
    </row>
    <row r="52" spans="1:11" ht="12.75">
      <c r="A52" s="90"/>
      <c r="B52" s="39" t="s">
        <v>53</v>
      </c>
      <c r="C52" s="48">
        <v>10</v>
      </c>
      <c r="D52" s="40"/>
      <c r="E52" s="65">
        <v>41947</v>
      </c>
      <c r="F52" s="47">
        <v>94.09</v>
      </c>
      <c r="G52" s="46">
        <v>4.88</v>
      </c>
      <c r="H52" s="45">
        <f t="shared" si="2"/>
        <v>19.280737704918035</v>
      </c>
      <c r="I52" s="41">
        <v>40993</v>
      </c>
      <c r="J52" s="124">
        <f t="shared" si="1"/>
        <v>6.535843289802725</v>
      </c>
      <c r="K52" s="105"/>
    </row>
    <row r="53" spans="1:11" ht="12.75">
      <c r="A53" s="90">
        <v>32700</v>
      </c>
      <c r="B53" s="39" t="s">
        <v>65</v>
      </c>
      <c r="C53" s="93">
        <v>520</v>
      </c>
      <c r="D53" s="40"/>
      <c r="E53" s="65">
        <v>41956</v>
      </c>
      <c r="F53" s="47">
        <v>75.59</v>
      </c>
      <c r="G53" s="46">
        <v>5.16</v>
      </c>
      <c r="H53" s="45">
        <f t="shared" si="2"/>
        <v>14.64922480620155</v>
      </c>
      <c r="I53" s="41">
        <v>41213</v>
      </c>
      <c r="J53" s="124">
        <f t="shared" si="1"/>
        <v>6.6587385482734325</v>
      </c>
      <c r="K53" s="105"/>
    </row>
    <row r="54" spans="1:11" ht="12.75">
      <c r="A54" s="90"/>
      <c r="B54" s="39" t="s">
        <v>66</v>
      </c>
      <c r="C54" s="93">
        <v>11.99</v>
      </c>
      <c r="E54" s="65">
        <v>41965</v>
      </c>
      <c r="F54" s="47">
        <v>63.43</v>
      </c>
      <c r="G54" s="46">
        <v>4.83</v>
      </c>
      <c r="H54" s="45">
        <f t="shared" si="2"/>
        <v>13.132505175983436</v>
      </c>
      <c r="I54" s="41">
        <v>41410</v>
      </c>
      <c r="J54" s="124">
        <f t="shared" si="1"/>
        <v>6.666246282225094</v>
      </c>
      <c r="K54" s="105"/>
    </row>
    <row r="55" spans="1:11" ht="12.75">
      <c r="A55" s="90">
        <v>33100</v>
      </c>
      <c r="B55" s="39" t="s">
        <v>67</v>
      </c>
      <c r="C55" s="93">
        <v>70</v>
      </c>
      <c r="E55" s="65">
        <v>41977</v>
      </c>
      <c r="F55" s="47">
        <v>145.18</v>
      </c>
      <c r="G55" s="46">
        <v>4.76</v>
      </c>
      <c r="H55" s="45">
        <f t="shared" si="2"/>
        <v>30.500000000000004</v>
      </c>
      <c r="I55" s="41">
        <v>41856</v>
      </c>
      <c r="J55" s="124">
        <f t="shared" si="1"/>
        <v>6.838565022421525</v>
      </c>
      <c r="K55" s="105"/>
    </row>
    <row r="56" spans="1:12" ht="13.5" thickBot="1">
      <c r="A56" s="90"/>
      <c r="B56" s="39" t="s">
        <v>68</v>
      </c>
      <c r="C56" s="93">
        <v>14</v>
      </c>
      <c r="E56" s="134">
        <v>41988</v>
      </c>
      <c r="F56" s="135">
        <v>84.99</v>
      </c>
      <c r="G56" s="136">
        <v>4.54</v>
      </c>
      <c r="H56" s="137">
        <f t="shared" si="2"/>
        <v>18.720264317180614</v>
      </c>
      <c r="I56" s="138">
        <v>42125</v>
      </c>
      <c r="J56" s="124">
        <f t="shared" si="1"/>
        <v>6.9592060658663994</v>
      </c>
      <c r="K56" s="139"/>
      <c r="L56" s="140"/>
    </row>
    <row r="57" spans="1:12" ht="13.5" thickTop="1">
      <c r="A57" s="90"/>
      <c r="B57" s="39" t="s">
        <v>69</v>
      </c>
      <c r="C57" s="93">
        <v>30</v>
      </c>
      <c r="E57" s="129">
        <v>42012</v>
      </c>
      <c r="F57" s="130">
        <v>148.45</v>
      </c>
      <c r="G57" s="131">
        <v>4.17</v>
      </c>
      <c r="H57" s="132">
        <f t="shared" si="2"/>
        <v>35.59952038369304</v>
      </c>
      <c r="I57" s="133">
        <v>42632</v>
      </c>
      <c r="J57" s="124">
        <f t="shared" si="1"/>
        <v>7.0216016535883705</v>
      </c>
      <c r="K57" s="104"/>
      <c r="L57" s="141">
        <v>2015</v>
      </c>
    </row>
    <row r="58" spans="1:11" ht="12.75">
      <c r="A58" s="125">
        <v>35210</v>
      </c>
      <c r="B58" s="126" t="s">
        <v>71</v>
      </c>
      <c r="C58" s="127">
        <v>20</v>
      </c>
      <c r="E58" s="65">
        <v>42017</v>
      </c>
      <c r="F58" s="47">
        <v>58.75</v>
      </c>
      <c r="G58" s="46">
        <v>4.14</v>
      </c>
      <c r="H58" s="45">
        <f t="shared" si="2"/>
        <v>14.190821256038648</v>
      </c>
      <c r="I58" s="41">
        <v>42835</v>
      </c>
      <c r="J58" s="124">
        <f t="shared" si="1"/>
        <v>6.990552342876182</v>
      </c>
      <c r="K58" s="105"/>
    </row>
    <row r="59" spans="1:11" ht="12.75">
      <c r="A59" s="125"/>
      <c r="B59" s="126" t="s">
        <v>77</v>
      </c>
      <c r="C59" s="127">
        <v>40</v>
      </c>
      <c r="E59" s="65">
        <v>42026</v>
      </c>
      <c r="F59" s="47">
        <v>105.51</v>
      </c>
      <c r="G59" s="46">
        <v>4.08</v>
      </c>
      <c r="H59" s="45">
        <f t="shared" si="2"/>
        <v>25.860294117647058</v>
      </c>
      <c r="I59" s="41">
        <v>43222</v>
      </c>
      <c r="J59" s="124">
        <f t="shared" si="1"/>
        <v>6.682246542027663</v>
      </c>
      <c r="K59" s="105"/>
    </row>
    <row r="60" spans="1:11" ht="12.75">
      <c r="A60" s="125"/>
      <c r="B60" s="126" t="s">
        <v>72</v>
      </c>
      <c r="C60" s="127">
        <v>96</v>
      </c>
      <c r="E60" s="65">
        <v>42046</v>
      </c>
      <c r="F60" s="47">
        <v>136.01</v>
      </c>
      <c r="G60" s="46">
        <v>4.19</v>
      </c>
      <c r="H60" s="45">
        <f t="shared" si="2"/>
        <v>32.46062052505966</v>
      </c>
      <c r="I60" s="41">
        <v>43659</v>
      </c>
      <c r="J60" s="124">
        <f t="shared" si="1"/>
        <v>7.428059616718458</v>
      </c>
      <c r="K60" s="142" t="s">
        <v>57</v>
      </c>
    </row>
    <row r="61" spans="1:11" ht="12.75">
      <c r="A61" s="125"/>
      <c r="B61" s="126" t="s">
        <v>73</v>
      </c>
      <c r="C61" s="127">
        <v>50</v>
      </c>
      <c r="E61" s="65"/>
      <c r="F61" s="47"/>
      <c r="G61" s="46"/>
      <c r="H61" s="45"/>
      <c r="I61" s="41"/>
      <c r="J61" s="42"/>
      <c r="K61" s="105"/>
    </row>
    <row r="62" spans="1:11" ht="12.75">
      <c r="A62" s="125"/>
      <c r="B62" s="126" t="s">
        <v>74</v>
      </c>
      <c r="C62" s="127">
        <v>105</v>
      </c>
      <c r="E62" s="65"/>
      <c r="F62" s="47"/>
      <c r="G62" s="46"/>
      <c r="H62" s="45"/>
      <c r="I62" s="41"/>
      <c r="J62" s="42"/>
      <c r="K62" s="105"/>
    </row>
    <row r="63" spans="1:11" ht="12.75">
      <c r="A63" s="125"/>
      <c r="B63" s="126" t="s">
        <v>75</v>
      </c>
      <c r="C63" s="127">
        <v>10</v>
      </c>
      <c r="E63" s="65"/>
      <c r="F63" s="47"/>
      <c r="G63" s="46"/>
      <c r="H63" s="45"/>
      <c r="I63" s="41"/>
      <c r="J63" s="42"/>
      <c r="K63" s="105"/>
    </row>
    <row r="64" spans="1:11" ht="12.75">
      <c r="A64" s="125"/>
      <c r="B64" s="126" t="s">
        <v>76</v>
      </c>
      <c r="C64" s="127">
        <v>130</v>
      </c>
      <c r="E64" s="65"/>
      <c r="F64" s="47"/>
      <c r="G64" s="46"/>
      <c r="H64" s="45"/>
      <c r="I64" s="41"/>
      <c r="J64" s="42"/>
      <c r="K64" s="105"/>
    </row>
    <row r="65" spans="1:11" ht="12.75">
      <c r="A65" s="90"/>
      <c r="B65" s="39" t="s">
        <v>53</v>
      </c>
      <c r="C65" s="93">
        <v>11</v>
      </c>
      <c r="E65" s="65"/>
      <c r="F65" s="47"/>
      <c r="G65" s="46"/>
      <c r="H65" s="45"/>
      <c r="I65" s="41"/>
      <c r="J65" s="42"/>
      <c r="K65" s="105"/>
    </row>
    <row r="66" spans="1:11" ht="12.75">
      <c r="A66" s="97">
        <v>43000</v>
      </c>
      <c r="B66" s="95" t="s">
        <v>49</v>
      </c>
      <c r="C66" s="96">
        <v>100</v>
      </c>
      <c r="E66" s="65"/>
      <c r="F66" s="47"/>
      <c r="G66" s="46"/>
      <c r="H66" s="45"/>
      <c r="I66" s="41"/>
      <c r="J66" s="42"/>
      <c r="K66" s="105"/>
    </row>
    <row r="67" spans="1:11" ht="12.75">
      <c r="A67" s="90"/>
      <c r="B67" s="39"/>
      <c r="C67" s="93"/>
      <c r="E67" s="65"/>
      <c r="F67" s="47"/>
      <c r="G67" s="46"/>
      <c r="H67" s="45"/>
      <c r="I67" s="41"/>
      <c r="J67" s="42"/>
      <c r="K67" s="105"/>
    </row>
    <row r="68" spans="1:11" ht="12.75">
      <c r="A68" s="90"/>
      <c r="B68" s="39"/>
      <c r="C68" s="93"/>
      <c r="E68" s="65"/>
      <c r="F68" s="47"/>
      <c r="G68" s="46"/>
      <c r="H68" s="45"/>
      <c r="I68" s="41"/>
      <c r="J68" s="42"/>
      <c r="K68" s="105"/>
    </row>
    <row r="69" spans="1:11" ht="12.75">
      <c r="A69" s="90"/>
      <c r="B69" s="39"/>
      <c r="C69" s="93"/>
      <c r="E69" s="65"/>
      <c r="F69" s="47"/>
      <c r="G69" s="46"/>
      <c r="H69" s="45"/>
      <c r="I69" s="41"/>
      <c r="J69" s="42"/>
      <c r="K69" s="105"/>
    </row>
    <row r="70" spans="1:11" ht="12.75">
      <c r="A70" s="90"/>
      <c r="B70" s="39"/>
      <c r="C70" s="93"/>
      <c r="E70" s="65"/>
      <c r="F70" s="47"/>
      <c r="G70" s="46"/>
      <c r="H70" s="45"/>
      <c r="I70" s="41"/>
      <c r="J70" s="42"/>
      <c r="K70" s="105"/>
    </row>
    <row r="71" spans="1:11" ht="12.75">
      <c r="A71" s="90"/>
      <c r="B71" s="39"/>
      <c r="C71" s="93"/>
      <c r="E71" s="65"/>
      <c r="F71" s="47"/>
      <c r="G71" s="46"/>
      <c r="H71" s="45"/>
      <c r="I71" s="41"/>
      <c r="J71" s="42"/>
      <c r="K71" s="105"/>
    </row>
    <row r="72" spans="1:11" ht="12.75">
      <c r="A72" s="90"/>
      <c r="B72" s="39"/>
      <c r="C72" s="93"/>
      <c r="E72" s="86"/>
      <c r="F72" s="47"/>
      <c r="G72" s="46"/>
      <c r="H72" s="45"/>
      <c r="I72" s="41"/>
      <c r="J72" s="42"/>
      <c r="K72" s="106"/>
    </row>
    <row r="73" spans="1:11" ht="12.75">
      <c r="A73" s="90"/>
      <c r="B73" s="39"/>
      <c r="C73" s="93"/>
      <c r="E73" s="65"/>
      <c r="F73" s="47"/>
      <c r="G73" s="46"/>
      <c r="H73" s="45"/>
      <c r="I73" s="41"/>
      <c r="J73" s="42"/>
      <c r="K73" s="105"/>
    </row>
    <row r="74" spans="1:11" ht="12.75">
      <c r="A74" s="90"/>
      <c r="B74" s="39"/>
      <c r="C74" s="93"/>
      <c r="E74" s="65"/>
      <c r="F74" s="47"/>
      <c r="G74" s="46"/>
      <c r="H74" s="45"/>
      <c r="I74" s="41"/>
      <c r="J74" s="42"/>
      <c r="K74" s="105"/>
    </row>
    <row r="75" spans="1:11" ht="12.75">
      <c r="A75" s="90"/>
      <c r="B75" s="39"/>
      <c r="C75" s="93"/>
      <c r="E75" s="65"/>
      <c r="F75" s="47"/>
      <c r="G75" s="46"/>
      <c r="H75" s="45"/>
      <c r="I75" s="41"/>
      <c r="J75" s="42"/>
      <c r="K75" s="105"/>
    </row>
    <row r="76" spans="1:11" ht="12.75">
      <c r="A76" s="90"/>
      <c r="B76" s="39"/>
      <c r="C76" s="93"/>
      <c r="E76" s="65"/>
      <c r="F76" s="47"/>
      <c r="G76" s="46"/>
      <c r="H76" s="45"/>
      <c r="I76" s="41"/>
      <c r="J76" s="42"/>
      <c r="K76" s="105"/>
    </row>
    <row r="77" spans="1:11" ht="12.75">
      <c r="A77" s="90"/>
      <c r="B77" s="39"/>
      <c r="C77" s="93"/>
      <c r="E77" s="65"/>
      <c r="F77" s="47"/>
      <c r="G77" s="46"/>
      <c r="H77" s="45"/>
      <c r="I77" s="41"/>
      <c r="J77" s="42"/>
      <c r="K77" s="105"/>
    </row>
    <row r="78" spans="1:11" ht="12.75">
      <c r="A78" s="90"/>
      <c r="B78" s="39"/>
      <c r="C78" s="93"/>
      <c r="E78" s="65"/>
      <c r="F78" s="47"/>
      <c r="G78" s="46"/>
      <c r="H78" s="45"/>
      <c r="I78" s="41"/>
      <c r="J78" s="42"/>
      <c r="K78" s="105"/>
    </row>
    <row r="79" spans="1:11" ht="12.75">
      <c r="A79" s="90"/>
      <c r="B79" s="39"/>
      <c r="C79" s="93"/>
      <c r="E79" s="65"/>
      <c r="F79" s="47"/>
      <c r="G79" s="46"/>
      <c r="H79" s="45"/>
      <c r="I79" s="41"/>
      <c r="J79" s="42"/>
      <c r="K79" s="105"/>
    </row>
    <row r="80" spans="1:11" ht="12.75">
      <c r="A80" s="90"/>
      <c r="B80" s="39"/>
      <c r="C80" s="93"/>
      <c r="E80" s="65"/>
      <c r="F80" s="47"/>
      <c r="G80" s="46"/>
      <c r="H80" s="45"/>
      <c r="I80" s="41"/>
      <c r="J80" s="42"/>
      <c r="K80" s="105"/>
    </row>
    <row r="81" spans="1:11" ht="12.75">
      <c r="A81" s="90"/>
      <c r="B81" s="39"/>
      <c r="C81" s="93"/>
      <c r="E81" s="65"/>
      <c r="F81" s="47"/>
      <c r="G81" s="46"/>
      <c r="H81" s="45"/>
      <c r="I81" s="41"/>
      <c r="J81" s="42"/>
      <c r="K81" s="105"/>
    </row>
    <row r="82" spans="1:11" ht="12.75">
      <c r="A82" s="90"/>
      <c r="B82" s="39"/>
      <c r="C82" s="93"/>
      <c r="E82" s="65"/>
      <c r="F82" s="47"/>
      <c r="G82" s="46"/>
      <c r="H82" s="45"/>
      <c r="I82" s="41"/>
      <c r="J82" s="42"/>
      <c r="K82" s="105"/>
    </row>
    <row r="83" spans="1:11" ht="12.75">
      <c r="A83" s="90"/>
      <c r="B83" s="39"/>
      <c r="C83" s="93"/>
      <c r="E83" s="65"/>
      <c r="F83" s="47"/>
      <c r="G83" s="46"/>
      <c r="H83" s="45"/>
      <c r="I83" s="41"/>
      <c r="J83" s="42"/>
      <c r="K83" s="105"/>
    </row>
    <row r="84" spans="1:11" ht="12.75">
      <c r="A84" s="90"/>
      <c r="B84" s="39"/>
      <c r="C84" s="93"/>
      <c r="E84" s="65"/>
      <c r="F84" s="47"/>
      <c r="G84" s="46"/>
      <c r="H84" s="45"/>
      <c r="I84" s="41"/>
      <c r="J84" s="42"/>
      <c r="K84" s="105"/>
    </row>
    <row r="85" spans="1:11" ht="12.75">
      <c r="A85" s="90"/>
      <c r="B85" s="39"/>
      <c r="C85" s="93"/>
      <c r="E85" s="65"/>
      <c r="F85" s="47"/>
      <c r="G85" s="46"/>
      <c r="H85" s="45"/>
      <c r="I85" s="41"/>
      <c r="J85" s="42"/>
      <c r="K85" s="105"/>
    </row>
    <row r="86" spans="1:11" ht="12.75">
      <c r="A86" s="90"/>
      <c r="B86" s="39"/>
      <c r="C86" s="93"/>
      <c r="E86" s="65"/>
      <c r="F86" s="47"/>
      <c r="G86" s="46"/>
      <c r="H86" s="45"/>
      <c r="I86" s="41"/>
      <c r="J86" s="42"/>
      <c r="K86" s="105"/>
    </row>
    <row r="87" spans="1:11" ht="12.75">
      <c r="A87" s="90"/>
      <c r="B87" s="39"/>
      <c r="C87" s="93"/>
      <c r="E87" s="65"/>
      <c r="F87" s="47"/>
      <c r="G87" s="46"/>
      <c r="H87" s="45"/>
      <c r="I87" s="41"/>
      <c r="J87" s="42"/>
      <c r="K87" s="105"/>
    </row>
    <row r="88" spans="1:11" ht="12.75">
      <c r="A88" s="90"/>
      <c r="B88" s="39"/>
      <c r="C88" s="93"/>
      <c r="E88" s="65"/>
      <c r="F88" s="47"/>
      <c r="G88" s="46"/>
      <c r="H88" s="45"/>
      <c r="I88" s="41"/>
      <c r="J88" s="42"/>
      <c r="K88" s="105"/>
    </row>
    <row r="89" spans="1:11" ht="12.75">
      <c r="A89" s="90"/>
      <c r="B89" s="39"/>
      <c r="C89" s="93"/>
      <c r="E89" s="65"/>
      <c r="F89" s="47"/>
      <c r="G89" s="46"/>
      <c r="H89" s="45"/>
      <c r="I89" s="41"/>
      <c r="J89" s="42"/>
      <c r="K89" s="105"/>
    </row>
    <row r="90" spans="1:11" ht="12.75">
      <c r="A90" s="90"/>
      <c r="B90" s="39"/>
      <c r="C90" s="93"/>
      <c r="E90" s="82"/>
      <c r="F90" s="47"/>
      <c r="G90" s="46"/>
      <c r="H90" s="45"/>
      <c r="I90" s="41"/>
      <c r="J90" s="42"/>
      <c r="K90" s="105"/>
    </row>
    <row r="91" spans="1:11" ht="12.75">
      <c r="A91" s="90"/>
      <c r="B91" s="39"/>
      <c r="C91" s="93"/>
      <c r="E91" s="82"/>
      <c r="F91" s="47"/>
      <c r="G91" s="46"/>
      <c r="H91" s="45"/>
      <c r="I91" s="41"/>
      <c r="J91" s="42"/>
      <c r="K91" s="105"/>
    </row>
    <row r="92" spans="1:11" ht="12.75">
      <c r="A92" s="90"/>
      <c r="B92" s="39"/>
      <c r="C92" s="93"/>
      <c r="E92" s="82"/>
      <c r="F92" s="47"/>
      <c r="G92" s="46"/>
      <c r="H92" s="45"/>
      <c r="I92" s="41"/>
      <c r="J92" s="42"/>
      <c r="K92" s="105"/>
    </row>
    <row r="93" spans="1:11" ht="12.75">
      <c r="A93" s="90"/>
      <c r="B93" s="39"/>
      <c r="C93" s="93"/>
      <c r="E93" s="82"/>
      <c r="F93" s="47"/>
      <c r="G93" s="46"/>
      <c r="H93" s="45"/>
      <c r="I93" s="41"/>
      <c r="J93" s="42"/>
      <c r="K93" s="105"/>
    </row>
    <row r="94" spans="1:11" ht="12.75">
      <c r="A94" s="90"/>
      <c r="B94" s="39"/>
      <c r="C94" s="93"/>
      <c r="E94" s="82"/>
      <c r="F94" s="47"/>
      <c r="G94" s="46"/>
      <c r="H94" s="45"/>
      <c r="I94" s="41"/>
      <c r="J94" s="42"/>
      <c r="K94" s="105"/>
    </row>
    <row r="95" spans="1:11" ht="12.75">
      <c r="A95" s="90"/>
      <c r="B95" s="39"/>
      <c r="C95" s="93"/>
      <c r="E95" s="82"/>
      <c r="F95" s="47"/>
      <c r="G95" s="46"/>
      <c r="H95" s="45"/>
      <c r="I95" s="41"/>
      <c r="J95" s="42"/>
      <c r="K95" s="105"/>
    </row>
    <row r="96" spans="1:11" ht="12.75">
      <c r="A96" s="90"/>
      <c r="B96" s="39"/>
      <c r="C96" s="93"/>
      <c r="E96" s="82"/>
      <c r="F96" s="47"/>
      <c r="G96" s="46"/>
      <c r="H96" s="45"/>
      <c r="I96" s="41"/>
      <c r="J96" s="42"/>
      <c r="K96" s="105"/>
    </row>
    <row r="97" spans="1:11" ht="12.75">
      <c r="A97" s="90"/>
      <c r="B97" s="39"/>
      <c r="C97" s="93"/>
      <c r="E97" s="82"/>
      <c r="F97" s="47"/>
      <c r="G97" s="46"/>
      <c r="H97" s="45"/>
      <c r="I97" s="41"/>
      <c r="J97" s="42"/>
      <c r="K97" s="105"/>
    </row>
    <row r="98" spans="1:11" ht="12.75">
      <c r="A98" s="90"/>
      <c r="B98" s="39"/>
      <c r="C98" s="93"/>
      <c r="E98" s="82"/>
      <c r="F98" s="47"/>
      <c r="G98" s="46"/>
      <c r="H98" s="45"/>
      <c r="I98" s="41"/>
      <c r="J98" s="42"/>
      <c r="K98" s="105"/>
    </row>
    <row r="99" spans="1:11" ht="12.75">
      <c r="A99" s="90"/>
      <c r="B99" s="39"/>
      <c r="C99" s="93"/>
      <c r="E99" s="82"/>
      <c r="F99" s="47"/>
      <c r="G99" s="46"/>
      <c r="H99" s="45"/>
      <c r="I99" s="41"/>
      <c r="J99" s="42"/>
      <c r="K99" s="107"/>
    </row>
    <row r="100" spans="1:11" ht="12.75">
      <c r="A100" s="90"/>
      <c r="B100" s="39"/>
      <c r="C100" s="93"/>
      <c r="E100" s="87"/>
      <c r="F100" s="47"/>
      <c r="G100" s="46"/>
      <c r="H100" s="45"/>
      <c r="I100" s="41"/>
      <c r="J100" s="42"/>
      <c r="K100" s="108" t="e">
        <f>(SUM(H73:H100)/(I100-I72))*100</f>
        <v>#DIV/0!</v>
      </c>
    </row>
    <row r="101" spans="1:11" ht="12.75">
      <c r="A101" s="90"/>
      <c r="B101" s="39"/>
      <c r="C101" s="93"/>
      <c r="E101" s="82"/>
      <c r="F101" s="47"/>
      <c r="G101" s="46"/>
      <c r="H101" s="45"/>
      <c r="I101" s="41"/>
      <c r="J101" s="42"/>
      <c r="K101" s="109"/>
    </row>
    <row r="102" spans="1:11" ht="12.75">
      <c r="A102" s="90"/>
      <c r="B102" s="39"/>
      <c r="C102" s="93"/>
      <c r="E102" s="82"/>
      <c r="F102" s="47"/>
      <c r="G102" s="46"/>
      <c r="H102" s="45"/>
      <c r="I102" s="41"/>
      <c r="J102" s="42"/>
      <c r="K102" s="109"/>
    </row>
    <row r="103" spans="1:11" ht="12.75">
      <c r="A103" s="90"/>
      <c r="B103" s="39"/>
      <c r="C103" s="93"/>
      <c r="E103" s="82"/>
      <c r="F103" s="47"/>
      <c r="G103" s="46"/>
      <c r="H103" s="45"/>
      <c r="I103" s="41"/>
      <c r="J103" s="42"/>
      <c r="K103" s="109"/>
    </row>
    <row r="104" spans="1:11" ht="12.75">
      <c r="A104" s="90"/>
      <c r="B104" s="39"/>
      <c r="C104" s="93"/>
      <c r="E104" s="82"/>
      <c r="F104" s="47"/>
      <c r="G104" s="46"/>
      <c r="H104" s="45"/>
      <c r="I104" s="41"/>
      <c r="J104" s="42"/>
      <c r="K104" s="109"/>
    </row>
    <row r="105" spans="1:11" ht="12.75">
      <c r="A105" s="90"/>
      <c r="B105" s="39"/>
      <c r="C105" s="93"/>
      <c r="E105" s="82"/>
      <c r="F105" s="47"/>
      <c r="G105" s="46"/>
      <c r="H105" s="45"/>
      <c r="I105" s="41"/>
      <c r="J105" s="42"/>
      <c r="K105" s="109"/>
    </row>
    <row r="106" spans="1:11" ht="12.75">
      <c r="A106" s="90"/>
      <c r="B106" s="39"/>
      <c r="C106" s="93"/>
      <c r="E106" s="82"/>
      <c r="F106" s="47"/>
      <c r="G106" s="46"/>
      <c r="H106" s="45"/>
      <c r="I106" s="41"/>
      <c r="J106" s="42"/>
      <c r="K106" s="109"/>
    </row>
    <row r="107" spans="1:11" ht="12.75">
      <c r="A107" s="90"/>
      <c r="B107" s="39"/>
      <c r="C107" s="93"/>
      <c r="E107" s="82"/>
      <c r="F107" s="47"/>
      <c r="G107" s="46"/>
      <c r="H107" s="45"/>
      <c r="I107" s="41"/>
      <c r="J107" s="42"/>
      <c r="K107" s="109"/>
    </row>
    <row r="108" spans="1:11" ht="12.75">
      <c r="A108" s="90"/>
      <c r="B108" s="39"/>
      <c r="C108" s="93"/>
      <c r="E108" s="82"/>
      <c r="F108" s="47"/>
      <c r="G108" s="46"/>
      <c r="H108" s="45"/>
      <c r="I108" s="41"/>
      <c r="J108" s="42"/>
      <c r="K108" s="109"/>
    </row>
    <row r="109" spans="1:11" ht="12.75">
      <c r="A109" s="90"/>
      <c r="B109" s="39"/>
      <c r="C109" s="93"/>
      <c r="E109" s="82"/>
      <c r="F109" s="47"/>
      <c r="G109" s="46"/>
      <c r="H109" s="45"/>
      <c r="I109" s="41"/>
      <c r="J109" s="42"/>
      <c r="K109" s="109"/>
    </row>
    <row r="110" spans="1:11" ht="12.75">
      <c r="A110" s="90"/>
      <c r="B110" s="39"/>
      <c r="C110" s="93"/>
      <c r="E110" s="82"/>
      <c r="F110" s="47"/>
      <c r="G110" s="46"/>
      <c r="H110" s="45"/>
      <c r="I110" s="41"/>
      <c r="J110" s="42"/>
      <c r="K110" s="109"/>
    </row>
    <row r="111" spans="1:11" ht="12.75">
      <c r="A111" s="90"/>
      <c r="B111" s="39"/>
      <c r="C111" s="93"/>
      <c r="E111" s="82"/>
      <c r="F111" s="47"/>
      <c r="G111" s="46"/>
      <c r="H111" s="45"/>
      <c r="I111" s="41"/>
      <c r="J111" s="42"/>
      <c r="K111" s="109"/>
    </row>
    <row r="112" spans="1:11" ht="12.75">
      <c r="A112" s="90"/>
      <c r="B112" s="39"/>
      <c r="C112" s="93"/>
      <c r="E112" s="82"/>
      <c r="F112" s="47"/>
      <c r="G112" s="46"/>
      <c r="H112" s="45"/>
      <c r="I112" s="41"/>
      <c r="J112" s="42"/>
      <c r="K112" s="109"/>
    </row>
    <row r="113" spans="1:11" ht="12.75">
      <c r="A113" s="90"/>
      <c r="B113" s="39"/>
      <c r="C113" s="93"/>
      <c r="E113" s="82"/>
      <c r="F113" s="47"/>
      <c r="G113" s="46"/>
      <c r="H113" s="45"/>
      <c r="I113" s="41"/>
      <c r="J113" s="42"/>
      <c r="K113" s="109"/>
    </row>
    <row r="114" spans="1:11" ht="12.75">
      <c r="A114" s="90"/>
      <c r="B114" s="39"/>
      <c r="C114" s="93"/>
      <c r="E114" s="82"/>
      <c r="F114" s="47"/>
      <c r="G114" s="46"/>
      <c r="H114" s="45"/>
      <c r="I114" s="41"/>
      <c r="J114" s="42"/>
      <c r="K114" s="109"/>
    </row>
    <row r="115" spans="1:11" ht="12.75">
      <c r="A115" s="90"/>
      <c r="B115" s="39"/>
      <c r="C115" s="93"/>
      <c r="E115" s="82"/>
      <c r="F115" s="47"/>
      <c r="G115" s="46"/>
      <c r="H115" s="45"/>
      <c r="I115" s="41"/>
      <c r="J115" s="42"/>
      <c r="K115" s="109"/>
    </row>
    <row r="116" spans="1:11" ht="12.75">
      <c r="A116" s="90"/>
      <c r="B116" s="39"/>
      <c r="C116" s="93"/>
      <c r="E116" s="82"/>
      <c r="F116" s="47"/>
      <c r="G116" s="46"/>
      <c r="H116" s="45"/>
      <c r="I116" s="41"/>
      <c r="J116" s="42"/>
      <c r="K116" s="109"/>
    </row>
    <row r="117" spans="1:11" ht="12.75">
      <c r="A117" s="90"/>
      <c r="B117" s="39"/>
      <c r="C117" s="93"/>
      <c r="E117" s="82"/>
      <c r="F117" s="47"/>
      <c r="G117" s="46"/>
      <c r="H117" s="45"/>
      <c r="I117" s="41"/>
      <c r="J117" s="42"/>
      <c r="K117" s="109"/>
    </row>
    <row r="118" spans="1:11" ht="12.75">
      <c r="A118" s="90"/>
      <c r="B118" s="39"/>
      <c r="C118" s="93"/>
      <c r="E118" s="82"/>
      <c r="F118" s="47"/>
      <c r="G118" s="46"/>
      <c r="H118" s="45"/>
      <c r="I118" s="41"/>
      <c r="J118" s="42"/>
      <c r="K118" s="109"/>
    </row>
    <row r="119" spans="1:11" ht="12.75">
      <c r="A119" s="90"/>
      <c r="B119" s="39"/>
      <c r="C119" s="93"/>
      <c r="E119" s="82"/>
      <c r="F119" s="47"/>
      <c r="G119" s="46"/>
      <c r="H119" s="45"/>
      <c r="I119" s="41"/>
      <c r="J119" s="42"/>
      <c r="K119" s="109"/>
    </row>
    <row r="120" spans="1:11" ht="12.75">
      <c r="A120" s="90"/>
      <c r="B120" s="39"/>
      <c r="C120" s="93"/>
      <c r="E120" s="82"/>
      <c r="F120" s="47"/>
      <c r="G120" s="46"/>
      <c r="H120" s="45"/>
      <c r="I120" s="41"/>
      <c r="J120" s="42"/>
      <c r="K120" s="109"/>
    </row>
    <row r="121" spans="1:11" ht="12.75">
      <c r="A121" s="90"/>
      <c r="B121" s="39"/>
      <c r="C121" s="93"/>
      <c r="E121" s="82"/>
      <c r="F121" s="47"/>
      <c r="G121" s="46"/>
      <c r="H121" s="45"/>
      <c r="I121" s="41"/>
      <c r="J121" s="42"/>
      <c r="K121" s="109"/>
    </row>
    <row r="122" spans="1:11" ht="12.75">
      <c r="A122" s="90"/>
      <c r="B122" s="39"/>
      <c r="C122" s="93"/>
      <c r="E122" s="82"/>
      <c r="F122" s="47"/>
      <c r="G122" s="46"/>
      <c r="H122" s="45"/>
      <c r="I122" s="41"/>
      <c r="J122" s="42"/>
      <c r="K122" s="109"/>
    </row>
    <row r="123" spans="1:11" ht="12.75">
      <c r="A123" s="90"/>
      <c r="B123" s="39"/>
      <c r="C123" s="93"/>
      <c r="E123" s="82"/>
      <c r="F123" s="47"/>
      <c r="G123" s="46"/>
      <c r="H123" s="45"/>
      <c r="I123" s="41"/>
      <c r="J123" s="42"/>
      <c r="K123" s="109"/>
    </row>
    <row r="124" spans="1:11" ht="12.75">
      <c r="A124" s="90"/>
      <c r="B124" s="39"/>
      <c r="C124" s="93"/>
      <c r="E124" s="82"/>
      <c r="F124" s="47"/>
      <c r="G124" s="46"/>
      <c r="H124" s="45"/>
      <c r="I124" s="41"/>
      <c r="J124" s="42"/>
      <c r="K124" s="109"/>
    </row>
    <row r="125" spans="1:11" ht="12.75">
      <c r="A125" s="90"/>
      <c r="B125" s="39"/>
      <c r="C125" s="93"/>
      <c r="E125" s="82"/>
      <c r="F125" s="47"/>
      <c r="G125" s="46"/>
      <c r="H125" s="45"/>
      <c r="I125" s="41"/>
      <c r="J125" s="42"/>
      <c r="K125" s="109"/>
    </row>
    <row r="126" spans="1:11" ht="12.75">
      <c r="A126" s="90"/>
      <c r="B126" s="39"/>
      <c r="C126" s="93"/>
      <c r="E126" s="82"/>
      <c r="F126" s="47"/>
      <c r="G126" s="46"/>
      <c r="H126" s="45"/>
      <c r="I126" s="41"/>
      <c r="J126" s="42"/>
      <c r="K126" s="109"/>
    </row>
    <row r="127" spans="1:11" ht="12.75">
      <c r="A127" s="90"/>
      <c r="B127" s="39"/>
      <c r="C127" s="93"/>
      <c r="E127" s="87"/>
      <c r="F127" s="47"/>
      <c r="G127" s="46"/>
      <c r="H127" s="45"/>
      <c r="I127" s="41"/>
      <c r="J127" s="42"/>
      <c r="K127" s="108" t="e">
        <f>(SUM(H101:H127)/(I127-I100))*100</f>
        <v>#DIV/0!</v>
      </c>
    </row>
    <row r="128" spans="1:11" ht="12.75">
      <c r="A128" s="90"/>
      <c r="B128" s="39"/>
      <c r="C128" s="93"/>
      <c r="E128" s="82"/>
      <c r="F128" s="47"/>
      <c r="G128" s="46"/>
      <c r="H128" s="45"/>
      <c r="I128" s="41"/>
      <c r="J128" s="42"/>
      <c r="K128" s="109"/>
    </row>
    <row r="129" spans="1:11" ht="12.75">
      <c r="A129" s="90"/>
      <c r="B129" s="39"/>
      <c r="C129" s="93"/>
      <c r="E129" s="82"/>
      <c r="F129" s="47"/>
      <c r="G129" s="46"/>
      <c r="H129" s="45"/>
      <c r="I129" s="41"/>
      <c r="J129" s="42"/>
      <c r="K129" s="109"/>
    </row>
    <row r="130" spans="1:11" ht="12.75">
      <c r="A130" s="90"/>
      <c r="B130" s="39"/>
      <c r="C130" s="93"/>
      <c r="E130" s="82"/>
      <c r="F130" s="47"/>
      <c r="G130" s="46"/>
      <c r="H130" s="45"/>
      <c r="I130" s="41"/>
      <c r="J130" s="42"/>
      <c r="K130" s="109"/>
    </row>
    <row r="131" spans="1:11" ht="12.75">
      <c r="A131" s="90"/>
      <c r="B131" s="39"/>
      <c r="C131" s="93"/>
      <c r="E131" s="82"/>
      <c r="F131" s="47"/>
      <c r="G131" s="46"/>
      <c r="H131" s="45"/>
      <c r="I131" s="41"/>
      <c r="J131" s="42"/>
      <c r="K131" s="109"/>
    </row>
    <row r="132" spans="1:11" ht="12.75">
      <c r="A132" s="90"/>
      <c r="B132" s="39"/>
      <c r="C132" s="93"/>
      <c r="E132" s="82"/>
      <c r="F132" s="47"/>
      <c r="G132" s="46"/>
      <c r="H132" s="45"/>
      <c r="I132" s="41"/>
      <c r="J132" s="42"/>
      <c r="K132" s="109"/>
    </row>
    <row r="133" spans="1:11" ht="12.75">
      <c r="A133" s="90"/>
      <c r="B133" s="39"/>
      <c r="C133" s="93"/>
      <c r="E133" s="82"/>
      <c r="F133" s="47"/>
      <c r="G133" s="46"/>
      <c r="H133" s="45"/>
      <c r="I133" s="41"/>
      <c r="J133" s="42"/>
      <c r="K133" s="109"/>
    </row>
    <row r="134" spans="1:11" ht="12.75">
      <c r="A134" s="90"/>
      <c r="B134" s="39"/>
      <c r="C134" s="93"/>
      <c r="E134" s="82"/>
      <c r="F134" s="47"/>
      <c r="G134" s="46"/>
      <c r="H134" s="45"/>
      <c r="I134" s="41"/>
      <c r="J134" s="42"/>
      <c r="K134" s="109"/>
    </row>
    <row r="135" spans="1:11" ht="12.75">
      <c r="A135" s="90"/>
      <c r="B135" s="39"/>
      <c r="C135" s="93"/>
      <c r="E135" s="82"/>
      <c r="F135" s="47"/>
      <c r="G135" s="46"/>
      <c r="H135" s="45"/>
      <c r="I135" s="41"/>
      <c r="J135" s="42"/>
      <c r="K135" s="109"/>
    </row>
    <row r="136" spans="1:11" ht="12.75">
      <c r="A136" s="90"/>
      <c r="B136" s="39"/>
      <c r="C136" s="93"/>
      <c r="E136" s="82"/>
      <c r="F136" s="47"/>
      <c r="G136" s="46"/>
      <c r="H136" s="45"/>
      <c r="I136" s="41"/>
      <c r="J136" s="42"/>
      <c r="K136" s="109"/>
    </row>
    <row r="137" spans="1:11" ht="12.75">
      <c r="A137" s="90"/>
      <c r="B137" s="39"/>
      <c r="C137" s="93"/>
      <c r="E137" s="82"/>
      <c r="F137" s="47"/>
      <c r="G137" s="46"/>
      <c r="H137" s="45"/>
      <c r="I137" s="41"/>
      <c r="J137" s="42"/>
      <c r="K137" s="108"/>
    </row>
    <row r="138" spans="1:11" ht="12.75">
      <c r="A138" s="90"/>
      <c r="B138" s="39"/>
      <c r="C138" s="93"/>
      <c r="E138" s="82"/>
      <c r="F138" s="47"/>
      <c r="G138" s="46"/>
      <c r="H138" s="45"/>
      <c r="I138" s="41"/>
      <c r="J138" s="42"/>
      <c r="K138" s="108"/>
    </row>
    <row r="139" spans="1:11" ht="12.75">
      <c r="A139" s="90"/>
      <c r="B139" s="39"/>
      <c r="C139" s="93"/>
      <c r="E139" s="82"/>
      <c r="F139" s="47"/>
      <c r="G139" s="46"/>
      <c r="H139" s="45"/>
      <c r="I139" s="41"/>
      <c r="J139" s="42"/>
      <c r="K139" s="108"/>
    </row>
    <row r="140" spans="1:11" ht="12.75">
      <c r="A140" s="90"/>
      <c r="B140" s="39"/>
      <c r="C140" s="93"/>
      <c r="E140" s="82"/>
      <c r="F140" s="47"/>
      <c r="G140" s="46"/>
      <c r="H140" s="45"/>
      <c r="I140" s="41"/>
      <c r="J140" s="42"/>
      <c r="K140" s="108"/>
    </row>
    <row r="141" spans="1:11" ht="12.75">
      <c r="A141" s="90"/>
      <c r="B141" s="39"/>
      <c r="C141" s="93"/>
      <c r="E141" s="82"/>
      <c r="F141" s="47"/>
      <c r="G141" s="46"/>
      <c r="H141" s="45"/>
      <c r="I141" s="41"/>
      <c r="J141" s="42"/>
      <c r="K141" s="108"/>
    </row>
    <row r="142" spans="1:11" ht="12.75">
      <c r="A142" s="90"/>
      <c r="B142" s="39"/>
      <c r="C142" s="93"/>
      <c r="E142" s="82"/>
      <c r="F142" s="47"/>
      <c r="G142" s="46"/>
      <c r="H142" s="45"/>
      <c r="I142" s="41"/>
      <c r="J142" s="42"/>
      <c r="K142" s="108"/>
    </row>
    <row r="143" spans="1:11" ht="12.75">
      <c r="A143" s="90"/>
      <c r="B143" s="39"/>
      <c r="C143" s="93"/>
      <c r="E143" s="82"/>
      <c r="F143" s="47"/>
      <c r="G143" s="46"/>
      <c r="H143" s="45"/>
      <c r="I143" s="41"/>
      <c r="J143" s="42"/>
      <c r="K143" s="108"/>
    </row>
    <row r="144" spans="1:11" ht="12.75">
      <c r="A144" s="90"/>
      <c r="B144" s="39"/>
      <c r="C144" s="93"/>
      <c r="E144" s="82"/>
      <c r="F144" s="47"/>
      <c r="G144" s="46"/>
      <c r="H144" s="45"/>
      <c r="I144" s="41"/>
      <c r="J144" s="42"/>
      <c r="K144" s="108"/>
    </row>
    <row r="145" spans="1:11" ht="12.75">
      <c r="A145" s="90"/>
      <c r="B145" s="39"/>
      <c r="C145" s="93"/>
      <c r="E145" s="82"/>
      <c r="F145" s="47"/>
      <c r="G145" s="46"/>
      <c r="H145" s="45"/>
      <c r="I145" s="41"/>
      <c r="J145" s="42"/>
      <c r="K145" s="108"/>
    </row>
    <row r="146" spans="1:11" ht="12.75">
      <c r="A146" s="90"/>
      <c r="B146" s="39"/>
      <c r="C146" s="93"/>
      <c r="E146" s="82"/>
      <c r="F146" s="47"/>
      <c r="G146" s="46"/>
      <c r="H146" s="45"/>
      <c r="I146" s="41"/>
      <c r="J146" s="42"/>
      <c r="K146" s="108"/>
    </row>
    <row r="147" spans="1:11" ht="12.75">
      <c r="A147" s="90"/>
      <c r="B147" s="39"/>
      <c r="C147" s="93"/>
      <c r="E147" s="82"/>
      <c r="F147" s="47"/>
      <c r="G147" s="46"/>
      <c r="H147" s="45"/>
      <c r="I147" s="41"/>
      <c r="J147" s="42"/>
      <c r="K147" s="108"/>
    </row>
    <row r="148" spans="1:11" ht="12.75">
      <c r="A148" s="90"/>
      <c r="B148" s="39"/>
      <c r="C148" s="93"/>
      <c r="E148" s="82"/>
      <c r="F148" s="47"/>
      <c r="G148" s="46"/>
      <c r="H148" s="45"/>
      <c r="I148" s="41"/>
      <c r="J148" s="42"/>
      <c r="K148" s="108"/>
    </row>
    <row r="149" spans="1:11" ht="12.75">
      <c r="A149" s="90"/>
      <c r="B149" s="39"/>
      <c r="C149" s="93"/>
      <c r="E149" s="82"/>
      <c r="F149" s="47"/>
      <c r="G149" s="46"/>
      <c r="H149" s="45"/>
      <c r="I149" s="41"/>
      <c r="J149" s="42"/>
      <c r="K149" s="108"/>
    </row>
    <row r="150" spans="1:11" ht="12.75">
      <c r="A150" s="90"/>
      <c r="B150" s="39"/>
      <c r="C150" s="93"/>
      <c r="E150" s="82"/>
      <c r="F150" s="47"/>
      <c r="G150" s="46"/>
      <c r="H150" s="45"/>
      <c r="I150" s="41"/>
      <c r="J150" s="42"/>
      <c r="K150" s="108"/>
    </row>
    <row r="151" spans="1:11" ht="12.75">
      <c r="A151" s="90"/>
      <c r="B151" s="39"/>
      <c r="C151" s="93"/>
      <c r="E151" s="82"/>
      <c r="F151" s="47"/>
      <c r="G151" s="46"/>
      <c r="H151" s="45"/>
      <c r="I151" s="41"/>
      <c r="J151" s="42"/>
      <c r="K151" s="108"/>
    </row>
    <row r="152" spans="1:11" ht="12.75">
      <c r="A152" s="90"/>
      <c r="B152" s="39"/>
      <c r="C152" s="93"/>
      <c r="E152" s="82"/>
      <c r="F152" s="47"/>
      <c r="G152" s="46"/>
      <c r="H152" s="45"/>
      <c r="I152" s="41"/>
      <c r="J152" s="42"/>
      <c r="K152" s="108"/>
    </row>
    <row r="153" spans="1:11" ht="12.75">
      <c r="A153" s="90"/>
      <c r="B153" s="39"/>
      <c r="C153" s="93"/>
      <c r="E153" s="82"/>
      <c r="F153" s="47"/>
      <c r="G153" s="46"/>
      <c r="H153" s="45"/>
      <c r="I153" s="41"/>
      <c r="J153" s="42"/>
      <c r="K153" s="108"/>
    </row>
    <row r="154" spans="1:11" ht="12.75">
      <c r="A154" s="90"/>
      <c r="B154" s="39"/>
      <c r="C154" s="93"/>
      <c r="E154" s="82"/>
      <c r="F154" s="47"/>
      <c r="G154" s="46"/>
      <c r="H154" s="45"/>
      <c r="I154" s="41"/>
      <c r="J154" s="42"/>
      <c r="K154" s="108"/>
    </row>
    <row r="155" spans="1:11" ht="12.75">
      <c r="A155" s="90"/>
      <c r="B155" s="39"/>
      <c r="C155" s="93"/>
      <c r="E155" s="87"/>
      <c r="F155" s="47"/>
      <c r="G155" s="46"/>
      <c r="H155" s="45"/>
      <c r="I155" s="41"/>
      <c r="J155" s="42"/>
      <c r="K155" s="108" t="e">
        <f>(SUM(H128:H155)/(I155-I127))*100</f>
        <v>#DIV/0!</v>
      </c>
    </row>
    <row r="156" spans="1:11" ht="12.75">
      <c r="A156" s="90"/>
      <c r="B156" s="39"/>
      <c r="C156" s="93"/>
      <c r="E156" s="82"/>
      <c r="F156" s="47"/>
      <c r="G156" s="46"/>
      <c r="H156" s="45"/>
      <c r="I156" s="41"/>
      <c r="J156" s="42"/>
      <c r="K156" s="108"/>
    </row>
    <row r="157" spans="1:11" ht="12.75">
      <c r="A157" s="90"/>
      <c r="B157" s="39"/>
      <c r="C157" s="93"/>
      <c r="E157" s="82"/>
      <c r="F157" s="47"/>
      <c r="G157" s="46"/>
      <c r="H157" s="45"/>
      <c r="I157" s="41"/>
      <c r="J157" s="42"/>
      <c r="K157" s="108"/>
    </row>
    <row r="158" spans="1:11" ht="12.75">
      <c r="A158" s="90"/>
      <c r="B158" s="39"/>
      <c r="C158" s="93"/>
      <c r="E158" s="82"/>
      <c r="F158" s="47"/>
      <c r="G158" s="46"/>
      <c r="H158" s="45"/>
      <c r="I158" s="41"/>
      <c r="J158" s="42"/>
      <c r="K158" s="108"/>
    </row>
    <row r="159" spans="1:11" ht="12.75">
      <c r="A159" s="90"/>
      <c r="B159" s="39"/>
      <c r="C159" s="93"/>
      <c r="E159" s="82"/>
      <c r="F159" s="47"/>
      <c r="G159" s="46"/>
      <c r="H159" s="45"/>
      <c r="I159" s="41"/>
      <c r="J159" s="42"/>
      <c r="K159" s="108"/>
    </row>
    <row r="160" spans="1:11" ht="12.75">
      <c r="A160" s="90"/>
      <c r="B160" s="39"/>
      <c r="C160" s="93"/>
      <c r="E160" s="82"/>
      <c r="F160" s="47"/>
      <c r="G160" s="46"/>
      <c r="H160" s="45"/>
      <c r="I160" s="41"/>
      <c r="J160" s="42"/>
      <c r="K160" s="108"/>
    </row>
    <row r="161" spans="1:11" ht="12.75">
      <c r="A161" s="90"/>
      <c r="B161" s="39"/>
      <c r="C161" s="93"/>
      <c r="E161" s="82"/>
      <c r="F161" s="47"/>
      <c r="G161" s="46"/>
      <c r="H161" s="45"/>
      <c r="I161" s="41"/>
      <c r="J161" s="42"/>
      <c r="K161" s="108"/>
    </row>
    <row r="162" spans="1:11" ht="12.75">
      <c r="A162" s="90"/>
      <c r="B162" s="39"/>
      <c r="C162" s="93"/>
      <c r="E162" s="82"/>
      <c r="F162" s="47"/>
      <c r="G162" s="46"/>
      <c r="H162" s="45"/>
      <c r="I162" s="41"/>
      <c r="J162" s="42"/>
      <c r="K162" s="108"/>
    </row>
    <row r="163" spans="1:11" ht="12.75">
      <c r="A163" s="90"/>
      <c r="B163" s="39"/>
      <c r="C163" s="93"/>
      <c r="E163" s="82"/>
      <c r="F163" s="47"/>
      <c r="G163" s="46"/>
      <c r="H163" s="45"/>
      <c r="I163" s="41"/>
      <c r="J163" s="42"/>
      <c r="K163" s="108"/>
    </row>
    <row r="164" spans="1:11" ht="12.75">
      <c r="A164" s="90"/>
      <c r="B164" s="39"/>
      <c r="C164" s="93"/>
      <c r="E164" s="82"/>
      <c r="F164" s="47"/>
      <c r="G164" s="46"/>
      <c r="H164" s="45"/>
      <c r="I164" s="41"/>
      <c r="J164" s="42"/>
      <c r="K164" s="108"/>
    </row>
    <row r="165" spans="1:11" ht="12.75">
      <c r="A165" s="90"/>
      <c r="B165" s="39"/>
      <c r="C165" s="93"/>
      <c r="E165" s="82"/>
      <c r="F165" s="47"/>
      <c r="G165" s="46"/>
      <c r="H165" s="45"/>
      <c r="I165" s="41"/>
      <c r="J165" s="42"/>
      <c r="K165" s="108"/>
    </row>
    <row r="166" spans="1:11" ht="12.75">
      <c r="A166" s="90"/>
      <c r="B166" s="39"/>
      <c r="C166" s="93"/>
      <c r="E166" s="82"/>
      <c r="F166" s="47"/>
      <c r="G166" s="46"/>
      <c r="H166" s="45"/>
      <c r="I166" s="41"/>
      <c r="J166" s="42"/>
      <c r="K166" s="108"/>
    </row>
    <row r="167" spans="1:11" ht="12.75">
      <c r="A167" s="90"/>
      <c r="B167" s="39"/>
      <c r="C167" s="93"/>
      <c r="E167" s="82"/>
      <c r="F167" s="47"/>
      <c r="G167" s="46"/>
      <c r="H167" s="45"/>
      <c r="I167" s="41"/>
      <c r="J167" s="42"/>
      <c r="K167" s="108"/>
    </row>
    <row r="168" spans="1:11" ht="12.75">
      <c r="A168" s="90"/>
      <c r="B168" s="39"/>
      <c r="C168" s="93"/>
      <c r="E168" s="82"/>
      <c r="F168" s="47"/>
      <c r="G168" s="46"/>
      <c r="H168" s="45"/>
      <c r="I168" s="41"/>
      <c r="J168" s="42"/>
      <c r="K168" s="108"/>
    </row>
    <row r="169" spans="1:11" ht="12.75">
      <c r="A169" s="90"/>
      <c r="B169" s="39"/>
      <c r="C169" s="93"/>
      <c r="E169" s="82"/>
      <c r="F169" s="47"/>
      <c r="G169" s="46"/>
      <c r="H169" s="45"/>
      <c r="I169" s="41"/>
      <c r="J169" s="42"/>
      <c r="K169" s="108"/>
    </row>
    <row r="170" spans="1:11" ht="12.75">
      <c r="A170" s="90"/>
      <c r="B170" s="39"/>
      <c r="C170" s="93"/>
      <c r="E170" s="82"/>
      <c r="F170" s="47"/>
      <c r="G170" s="46"/>
      <c r="H170" s="45"/>
      <c r="I170" s="41"/>
      <c r="J170" s="42"/>
      <c r="K170" s="108"/>
    </row>
    <row r="171" spans="1:11" ht="12.75">
      <c r="A171" s="90"/>
      <c r="B171" s="39"/>
      <c r="C171" s="93"/>
      <c r="E171" s="82"/>
      <c r="F171" s="47"/>
      <c r="G171" s="46"/>
      <c r="H171" s="45"/>
      <c r="I171" s="41"/>
      <c r="J171" s="42"/>
      <c r="K171" s="108"/>
    </row>
    <row r="172" spans="1:11" ht="12.75">
      <c r="A172" s="90"/>
      <c r="B172" s="39"/>
      <c r="C172" s="93"/>
      <c r="E172" s="82"/>
      <c r="F172" s="47"/>
      <c r="G172" s="46"/>
      <c r="H172" s="45"/>
      <c r="I172" s="41"/>
      <c r="J172" s="42"/>
      <c r="K172" s="85"/>
    </row>
    <row r="173" spans="1:11" ht="12.75">
      <c r="A173" s="90"/>
      <c r="B173" s="39"/>
      <c r="C173" s="93"/>
      <c r="E173" s="82"/>
      <c r="F173" s="47"/>
      <c r="G173" s="46"/>
      <c r="H173" s="45"/>
      <c r="I173" s="41"/>
      <c r="J173" s="42"/>
      <c r="K173" s="85"/>
    </row>
    <row r="174" spans="1:11" ht="12.75">
      <c r="A174" s="90"/>
      <c r="B174" s="39"/>
      <c r="C174" s="93"/>
      <c r="E174" s="82"/>
      <c r="F174" s="47"/>
      <c r="G174" s="46"/>
      <c r="H174" s="45"/>
      <c r="I174" s="41"/>
      <c r="J174" s="42"/>
      <c r="K174" s="85"/>
    </row>
    <row r="175" spans="1:11" ht="12.75">
      <c r="A175" s="90"/>
      <c r="B175" s="39"/>
      <c r="C175" s="93"/>
      <c r="E175" s="82"/>
      <c r="F175" s="47"/>
      <c r="G175" s="46"/>
      <c r="H175" s="45"/>
      <c r="I175" s="41"/>
      <c r="J175" s="42"/>
      <c r="K175" s="85"/>
    </row>
    <row r="176" spans="1:11" ht="12.75">
      <c r="A176" s="90"/>
      <c r="B176" s="39"/>
      <c r="C176" s="93"/>
      <c r="E176" s="82"/>
      <c r="F176" s="47"/>
      <c r="G176" s="46"/>
      <c r="H176" s="45"/>
      <c r="I176" s="41"/>
      <c r="J176" s="42"/>
      <c r="K176" s="85"/>
    </row>
    <row r="177" spans="1:11" ht="12.75">
      <c r="A177" s="90"/>
      <c r="B177" s="39"/>
      <c r="C177" s="93"/>
      <c r="E177" s="82"/>
      <c r="F177" s="47"/>
      <c r="G177" s="46"/>
      <c r="H177" s="45"/>
      <c r="I177" s="41"/>
      <c r="J177" s="42"/>
      <c r="K177" s="85"/>
    </row>
    <row r="178" spans="1:11" ht="12.75">
      <c r="A178" s="90"/>
      <c r="B178" s="39"/>
      <c r="C178" s="93"/>
      <c r="E178" s="82"/>
      <c r="F178" s="47"/>
      <c r="G178" s="46"/>
      <c r="H178" s="45"/>
      <c r="I178" s="41"/>
      <c r="J178" s="42"/>
      <c r="K178" s="85"/>
    </row>
    <row r="179" spans="1:11" ht="12.75">
      <c r="A179" s="90"/>
      <c r="B179" s="39"/>
      <c r="C179" s="93"/>
      <c r="E179" s="82"/>
      <c r="F179" s="47"/>
      <c r="G179" s="46"/>
      <c r="H179" s="45"/>
      <c r="I179" s="41"/>
      <c r="J179" s="42"/>
      <c r="K179" s="85"/>
    </row>
    <row r="180" spans="1:11" ht="12.75">
      <c r="A180" s="90"/>
      <c r="B180" s="39"/>
      <c r="C180" s="93"/>
      <c r="E180" s="82"/>
      <c r="F180" s="47"/>
      <c r="G180" s="46"/>
      <c r="H180" s="45"/>
      <c r="I180" s="41"/>
      <c r="J180" s="42"/>
      <c r="K180" s="85"/>
    </row>
    <row r="181" spans="1:11" ht="12.75">
      <c r="A181" s="90"/>
      <c r="B181" s="39"/>
      <c r="C181" s="93"/>
      <c r="E181" s="82"/>
      <c r="F181" s="47"/>
      <c r="G181" s="46"/>
      <c r="H181" s="45"/>
      <c r="I181" s="41"/>
      <c r="J181" s="42"/>
      <c r="K181" s="85"/>
    </row>
    <row r="182" spans="1:11" ht="12.75">
      <c r="A182" s="90"/>
      <c r="B182" s="39"/>
      <c r="C182" s="93"/>
      <c r="E182" s="82"/>
      <c r="F182" s="47"/>
      <c r="G182" s="46"/>
      <c r="H182" s="45"/>
      <c r="I182" s="41"/>
      <c r="J182" s="42"/>
      <c r="K182" s="85"/>
    </row>
    <row r="183" spans="1:11" ht="12.75">
      <c r="A183" s="90"/>
      <c r="B183" s="39"/>
      <c r="C183" s="93"/>
      <c r="E183" s="82"/>
      <c r="F183" s="47"/>
      <c r="G183" s="46"/>
      <c r="H183" s="45"/>
      <c r="I183" s="41"/>
      <c r="J183" s="42"/>
      <c r="K183" s="85"/>
    </row>
    <row r="184" spans="1:11" ht="12.75">
      <c r="A184" s="90"/>
      <c r="B184" s="39"/>
      <c r="C184" s="93"/>
      <c r="E184" s="82"/>
      <c r="F184" s="47"/>
      <c r="G184" s="46"/>
      <c r="H184" s="45"/>
      <c r="I184" s="41"/>
      <c r="J184" s="42"/>
      <c r="K184" s="85"/>
    </row>
    <row r="185" spans="1:11" ht="12.75">
      <c r="A185" s="90"/>
      <c r="B185" s="39"/>
      <c r="C185" s="93"/>
      <c r="E185" s="87"/>
      <c r="F185" s="47"/>
      <c r="G185" s="46"/>
      <c r="H185" s="45"/>
      <c r="I185" s="41"/>
      <c r="J185" s="42"/>
      <c r="K185" s="85" t="e">
        <f>(SUM(H156:H185)/(I185-I155))*100</f>
        <v>#DIV/0!</v>
      </c>
    </row>
    <row r="186" spans="1:11" ht="12.75">
      <c r="A186" s="90"/>
      <c r="B186" s="39"/>
      <c r="C186" s="93"/>
      <c r="E186" s="82"/>
      <c r="F186" s="47"/>
      <c r="G186" s="46"/>
      <c r="H186" s="45"/>
      <c r="I186" s="41"/>
      <c r="J186" s="42"/>
      <c r="K186" s="85"/>
    </row>
    <row r="187" spans="1:11" ht="12.75">
      <c r="A187" s="90"/>
      <c r="B187" s="39"/>
      <c r="C187" s="93"/>
      <c r="E187" s="82"/>
      <c r="F187" s="47"/>
      <c r="G187" s="46"/>
      <c r="H187" s="45"/>
      <c r="I187" s="41"/>
      <c r="J187" s="42"/>
      <c r="K187" s="85"/>
    </row>
    <row r="188" spans="1:11" ht="12.75">
      <c r="A188" s="90"/>
      <c r="B188" s="39"/>
      <c r="C188" s="93"/>
      <c r="E188" s="82"/>
      <c r="F188" s="47"/>
      <c r="G188" s="46"/>
      <c r="H188" s="45"/>
      <c r="I188" s="41"/>
      <c r="J188" s="42"/>
      <c r="K188" s="85"/>
    </row>
    <row r="189" spans="1:11" ht="12.75">
      <c r="A189" s="90"/>
      <c r="B189" s="39"/>
      <c r="C189" s="93"/>
      <c r="E189" s="82"/>
      <c r="F189" s="47"/>
      <c r="G189" s="46"/>
      <c r="H189" s="45"/>
      <c r="I189" s="41"/>
      <c r="J189" s="42"/>
      <c r="K189" s="85"/>
    </row>
    <row r="190" spans="1:11" ht="12.75">
      <c r="A190" s="90"/>
      <c r="B190" s="39"/>
      <c r="C190" s="93"/>
      <c r="E190" s="82"/>
      <c r="F190" s="47"/>
      <c r="G190" s="46"/>
      <c r="H190" s="45"/>
      <c r="I190" s="41"/>
      <c r="J190" s="42"/>
      <c r="K190" s="85"/>
    </row>
    <row r="191" spans="1:11" ht="12.75">
      <c r="A191" s="91"/>
      <c r="B191" s="81"/>
      <c r="C191" s="54"/>
      <c r="E191" s="82"/>
      <c r="F191" s="47"/>
      <c r="G191" s="46"/>
      <c r="H191" s="45"/>
      <c r="I191" s="41"/>
      <c r="J191" s="42"/>
      <c r="K191" s="85"/>
    </row>
    <row r="192" spans="1:11" ht="12.75">
      <c r="A192" s="91"/>
      <c r="B192" s="81"/>
      <c r="C192" s="54"/>
      <c r="E192" s="82"/>
      <c r="F192" s="47"/>
      <c r="G192" s="46"/>
      <c r="H192" s="45"/>
      <c r="I192" s="41"/>
      <c r="J192" s="42"/>
      <c r="K192" s="85"/>
    </row>
    <row r="193" spans="1:11" ht="12.75">
      <c r="A193" s="91"/>
      <c r="B193" s="81"/>
      <c r="C193" s="54"/>
      <c r="E193" s="82"/>
      <c r="F193" s="47"/>
      <c r="G193" s="46"/>
      <c r="H193" s="45"/>
      <c r="I193" s="41"/>
      <c r="J193" s="42"/>
      <c r="K193" s="85"/>
    </row>
    <row r="194" spans="1:11" ht="12.75">
      <c r="A194" s="91"/>
      <c r="B194" s="81"/>
      <c r="C194" s="54"/>
      <c r="E194" s="82"/>
      <c r="F194" s="47"/>
      <c r="G194" s="46"/>
      <c r="H194" s="45"/>
      <c r="I194" s="41"/>
      <c r="J194" s="42"/>
      <c r="K194" s="85"/>
    </row>
    <row r="195" spans="1:11" ht="12.75">
      <c r="A195" s="91"/>
      <c r="B195" s="81"/>
      <c r="C195" s="54"/>
      <c r="E195" s="82"/>
      <c r="F195" s="47"/>
      <c r="G195" s="46"/>
      <c r="H195" s="45"/>
      <c r="I195" s="41"/>
      <c r="J195" s="42"/>
      <c r="K195" s="85"/>
    </row>
    <row r="196" spans="1:11" ht="12.75">
      <c r="A196" s="91"/>
      <c r="B196" s="81"/>
      <c r="C196" s="54"/>
      <c r="E196" s="82"/>
      <c r="F196" s="47"/>
      <c r="G196" s="46"/>
      <c r="H196" s="45"/>
      <c r="I196" s="41"/>
      <c r="J196" s="42"/>
      <c r="K196" s="85"/>
    </row>
    <row r="197" spans="1:11" ht="12.75">
      <c r="A197" s="91"/>
      <c r="B197" s="81"/>
      <c r="C197" s="54"/>
      <c r="E197" s="82"/>
      <c r="F197" s="47"/>
      <c r="G197" s="46"/>
      <c r="H197" s="45"/>
      <c r="I197" s="41"/>
      <c r="J197" s="42"/>
      <c r="K197" s="85"/>
    </row>
    <row r="198" spans="1:11" ht="12.75">
      <c r="A198" s="91"/>
      <c r="B198" s="81"/>
      <c r="C198" s="54"/>
      <c r="E198" s="82"/>
      <c r="F198" s="47"/>
      <c r="G198" s="46"/>
      <c r="H198" s="45"/>
      <c r="I198" s="41"/>
      <c r="J198" s="42"/>
      <c r="K198" s="85"/>
    </row>
    <row r="199" spans="1:11" ht="12.75">
      <c r="A199" s="91"/>
      <c r="B199" s="81"/>
      <c r="C199" s="54"/>
      <c r="E199" s="82"/>
      <c r="F199" s="47"/>
      <c r="G199" s="46"/>
      <c r="H199" s="45"/>
      <c r="I199" s="41"/>
      <c r="J199" s="42"/>
      <c r="K199" s="85"/>
    </row>
    <row r="200" spans="1:11" ht="12.75">
      <c r="A200" s="91"/>
      <c r="B200" s="81"/>
      <c r="C200" s="54"/>
      <c r="E200" s="82"/>
      <c r="F200" s="47"/>
      <c r="G200" s="46"/>
      <c r="H200" s="45"/>
      <c r="I200" s="41"/>
      <c r="J200" s="42"/>
      <c r="K200" s="85"/>
    </row>
    <row r="201" spans="1:11" ht="12.75">
      <c r="A201" s="91"/>
      <c r="B201" s="81"/>
      <c r="C201" s="54"/>
      <c r="E201" s="82"/>
      <c r="F201" s="47"/>
      <c r="G201" s="46"/>
      <c r="H201" s="45"/>
      <c r="I201" s="41"/>
      <c r="J201" s="42"/>
      <c r="K201" s="85"/>
    </row>
    <row r="202" spans="1:11" ht="12.75">
      <c r="A202" s="91"/>
      <c r="B202" s="81"/>
      <c r="C202" s="54"/>
      <c r="E202" s="82"/>
      <c r="F202" s="47"/>
      <c r="G202" s="46"/>
      <c r="H202" s="45"/>
      <c r="I202" s="41"/>
      <c r="J202" s="42"/>
      <c r="K202" s="85"/>
    </row>
    <row r="203" spans="1:11" ht="12.75">
      <c r="A203" s="91"/>
      <c r="B203" s="81"/>
      <c r="C203" s="54"/>
      <c r="E203" s="82"/>
      <c r="F203" s="47"/>
      <c r="G203" s="46"/>
      <c r="H203" s="45"/>
      <c r="I203" s="41"/>
      <c r="J203" s="42"/>
      <c r="K203" s="85"/>
    </row>
    <row r="204" spans="1:11" ht="12.75">
      <c r="A204" s="91"/>
      <c r="B204" s="81"/>
      <c r="C204" s="54"/>
      <c r="E204" s="82"/>
      <c r="F204" s="47"/>
      <c r="G204" s="46"/>
      <c r="H204" s="45"/>
      <c r="I204" s="41"/>
      <c r="J204" s="42"/>
      <c r="K204" s="85"/>
    </row>
    <row r="205" spans="1:11" ht="12.75">
      <c r="A205" s="91"/>
      <c r="B205" s="81"/>
      <c r="C205" s="54"/>
      <c r="E205" s="82"/>
      <c r="F205" s="47"/>
      <c r="G205" s="46"/>
      <c r="H205" s="45"/>
      <c r="I205" s="41"/>
      <c r="J205" s="42"/>
      <c r="K205" s="85"/>
    </row>
    <row r="206" spans="1:11" ht="12.75">
      <c r="A206" s="91"/>
      <c r="B206" s="81"/>
      <c r="C206" s="54"/>
      <c r="E206" s="82"/>
      <c r="F206" s="47"/>
      <c r="G206" s="46"/>
      <c r="H206" s="45"/>
      <c r="I206" s="41"/>
      <c r="J206" s="42"/>
      <c r="K206" s="85"/>
    </row>
    <row r="207" spans="1:11" ht="12.75">
      <c r="A207" s="91"/>
      <c r="B207" s="81"/>
      <c r="C207" s="54"/>
      <c r="E207" s="82"/>
      <c r="F207" s="47"/>
      <c r="G207" s="46"/>
      <c r="H207" s="45"/>
      <c r="I207" s="41"/>
      <c r="J207" s="42"/>
      <c r="K207" s="85"/>
    </row>
    <row r="208" spans="1:11" ht="12.75">
      <c r="A208" s="91"/>
      <c r="B208" s="81"/>
      <c r="C208" s="54"/>
      <c r="E208" s="82"/>
      <c r="F208" s="47"/>
      <c r="G208" s="46"/>
      <c r="H208" s="45"/>
      <c r="I208" s="41"/>
      <c r="J208" s="42"/>
      <c r="K208" s="85"/>
    </row>
    <row r="209" spans="1:11" ht="12.75">
      <c r="A209" s="91"/>
      <c r="B209" s="81"/>
      <c r="C209" s="54"/>
      <c r="E209" s="82"/>
      <c r="F209" s="47"/>
      <c r="G209" s="46"/>
      <c r="H209" s="45"/>
      <c r="I209" s="41"/>
      <c r="J209" s="42"/>
      <c r="K209" s="85"/>
    </row>
    <row r="210" spans="1:11" ht="12.75">
      <c r="A210" s="91"/>
      <c r="B210" s="81"/>
      <c r="C210" s="54"/>
      <c r="E210" s="82"/>
      <c r="F210" s="47"/>
      <c r="G210" s="46"/>
      <c r="H210" s="45"/>
      <c r="I210" s="41"/>
      <c r="J210" s="42"/>
      <c r="K210" s="85"/>
    </row>
    <row r="211" spans="1:11" ht="12.75">
      <c r="A211" s="91"/>
      <c r="B211" s="81"/>
      <c r="C211" s="54"/>
      <c r="E211" s="82"/>
      <c r="F211" s="47"/>
      <c r="G211" s="46"/>
      <c r="H211" s="45"/>
      <c r="I211" s="41"/>
      <c r="J211" s="42"/>
      <c r="K211" s="85"/>
    </row>
    <row r="212" spans="1:11" ht="12.75">
      <c r="A212" s="91"/>
      <c r="B212" s="81"/>
      <c r="C212" s="54"/>
      <c r="E212" s="87"/>
      <c r="F212" s="47"/>
      <c r="G212" s="46"/>
      <c r="H212" s="45"/>
      <c r="I212" s="41"/>
      <c r="J212" s="42"/>
      <c r="K212" s="85" t="e">
        <f>(SUM(H186:H212)/(I212-I185))*100</f>
        <v>#DIV/0!</v>
      </c>
    </row>
    <row r="213" spans="1:11" ht="12.75">
      <c r="A213" s="91"/>
      <c r="B213" s="81"/>
      <c r="C213" s="54"/>
      <c r="E213" s="82"/>
      <c r="F213" s="47"/>
      <c r="G213" s="46"/>
      <c r="H213" s="45"/>
      <c r="I213" s="41"/>
      <c r="J213" s="42"/>
      <c r="K213" s="85"/>
    </row>
    <row r="214" spans="1:11" ht="12.75">
      <c r="A214" s="91"/>
      <c r="B214" s="81"/>
      <c r="C214" s="54"/>
      <c r="E214" s="82"/>
      <c r="F214" s="47"/>
      <c r="G214" s="46"/>
      <c r="H214" s="45"/>
      <c r="I214" s="41"/>
      <c r="J214" s="42"/>
      <c r="K214" s="85"/>
    </row>
    <row r="215" spans="1:11" ht="12.75">
      <c r="A215" s="91"/>
      <c r="B215" s="81"/>
      <c r="C215" s="54"/>
      <c r="E215" s="82"/>
      <c r="F215" s="47"/>
      <c r="G215" s="46"/>
      <c r="H215" s="45"/>
      <c r="I215" s="41"/>
      <c r="J215" s="42"/>
      <c r="K215" s="85"/>
    </row>
    <row r="216" spans="1:11" ht="12.75">
      <c r="A216" s="91"/>
      <c r="B216" s="81"/>
      <c r="C216" s="54"/>
      <c r="E216" s="82"/>
      <c r="F216" s="47"/>
      <c r="G216" s="46"/>
      <c r="H216" s="45"/>
      <c r="I216" s="41"/>
      <c r="J216" s="42"/>
      <c r="K216" s="85"/>
    </row>
    <row r="217" spans="1:11" ht="12.75">
      <c r="A217" s="91"/>
      <c r="B217" s="81"/>
      <c r="C217" s="54"/>
      <c r="E217" s="82"/>
      <c r="F217" s="47"/>
      <c r="G217" s="46"/>
      <c r="H217" s="45"/>
      <c r="I217" s="41"/>
      <c r="J217" s="42"/>
      <c r="K217" s="85"/>
    </row>
    <row r="218" spans="1:11" ht="12.75">
      <c r="A218" s="91"/>
      <c r="B218" s="81"/>
      <c r="C218" s="54"/>
      <c r="E218" s="82"/>
      <c r="F218" s="47"/>
      <c r="G218" s="46"/>
      <c r="H218" s="45"/>
      <c r="I218" s="41"/>
      <c r="J218" s="42"/>
      <c r="K218" s="85"/>
    </row>
    <row r="219" spans="1:11" ht="12.75">
      <c r="A219" s="91"/>
      <c r="B219" s="81"/>
      <c r="C219" s="54"/>
      <c r="E219" s="82"/>
      <c r="F219" s="47"/>
      <c r="G219" s="46"/>
      <c r="H219" s="45"/>
      <c r="I219" s="41"/>
      <c r="J219" s="42"/>
      <c r="K219" s="85"/>
    </row>
    <row r="220" spans="1:11" ht="12.75">
      <c r="A220" s="91"/>
      <c r="B220" s="81"/>
      <c r="C220" s="54"/>
      <c r="E220" s="82"/>
      <c r="F220" s="47"/>
      <c r="G220" s="46"/>
      <c r="H220" s="45"/>
      <c r="I220" s="41"/>
      <c r="J220" s="42"/>
      <c r="K220" s="85"/>
    </row>
    <row r="221" spans="1:11" ht="12.75">
      <c r="A221" s="91"/>
      <c r="B221" s="81"/>
      <c r="C221" s="54"/>
      <c r="E221" s="82"/>
      <c r="F221" s="47"/>
      <c r="G221" s="46"/>
      <c r="H221" s="45"/>
      <c r="I221" s="41"/>
      <c r="J221" s="42"/>
      <c r="K221" s="85"/>
    </row>
    <row r="222" spans="1:11" ht="12.75">
      <c r="A222" s="91"/>
      <c r="B222" s="81"/>
      <c r="C222" s="54"/>
      <c r="E222" s="82"/>
      <c r="F222" s="47"/>
      <c r="G222" s="46"/>
      <c r="H222" s="45"/>
      <c r="I222" s="41"/>
      <c r="J222" s="42"/>
      <c r="K222" s="85"/>
    </row>
    <row r="223" spans="1:11" ht="12.75">
      <c r="A223" s="91"/>
      <c r="B223" s="81"/>
      <c r="C223" s="54"/>
      <c r="E223" s="82"/>
      <c r="F223" s="47"/>
      <c r="G223" s="46"/>
      <c r="H223" s="45"/>
      <c r="I223" s="41"/>
      <c r="J223" s="42"/>
      <c r="K223" s="85"/>
    </row>
    <row r="224" spans="1:11" ht="12.75">
      <c r="A224" s="91"/>
      <c r="B224" s="81"/>
      <c r="C224" s="54"/>
      <c r="E224" s="82"/>
      <c r="F224" s="47"/>
      <c r="G224" s="46"/>
      <c r="H224" s="45"/>
      <c r="I224" s="41"/>
      <c r="J224" s="42"/>
      <c r="K224" s="85"/>
    </row>
    <row r="225" spans="1:11" ht="12.75">
      <c r="A225" s="91"/>
      <c r="B225" s="81"/>
      <c r="C225" s="54"/>
      <c r="E225" s="82"/>
      <c r="F225" s="47"/>
      <c r="G225" s="46"/>
      <c r="H225" s="45"/>
      <c r="I225" s="41"/>
      <c r="J225" s="42"/>
      <c r="K225" s="85"/>
    </row>
    <row r="226" spans="1:11" ht="12.75">
      <c r="A226" s="91"/>
      <c r="B226" s="81"/>
      <c r="C226" s="54"/>
      <c r="E226" s="82"/>
      <c r="F226" s="47"/>
      <c r="G226" s="46"/>
      <c r="H226" s="45"/>
      <c r="I226" s="41"/>
      <c r="J226" s="42"/>
      <c r="K226" s="85"/>
    </row>
    <row r="227" spans="1:11" ht="12.75">
      <c r="A227" s="91"/>
      <c r="B227" s="81"/>
      <c r="C227" s="54"/>
      <c r="E227" s="82"/>
      <c r="F227" s="47"/>
      <c r="G227" s="46"/>
      <c r="H227" s="45"/>
      <c r="I227" s="41"/>
      <c r="J227" s="42"/>
      <c r="K227" s="85"/>
    </row>
    <row r="228" spans="1:11" ht="12.75">
      <c r="A228" s="91"/>
      <c r="B228" s="81"/>
      <c r="C228" s="54"/>
      <c r="E228" s="82"/>
      <c r="F228" s="47"/>
      <c r="G228" s="46"/>
      <c r="H228" s="45"/>
      <c r="I228" s="41"/>
      <c r="J228" s="42"/>
      <c r="K228" s="85"/>
    </row>
    <row r="229" spans="1:11" ht="12.75">
      <c r="A229" s="91"/>
      <c r="B229" s="81"/>
      <c r="C229" s="54"/>
      <c r="E229" s="82"/>
      <c r="F229" s="47"/>
      <c r="G229" s="46"/>
      <c r="H229" s="45"/>
      <c r="I229" s="41"/>
      <c r="J229" s="42"/>
      <c r="K229" s="85"/>
    </row>
    <row r="230" spans="1:11" ht="12.75">
      <c r="A230" s="91"/>
      <c r="B230" s="81"/>
      <c r="C230" s="54"/>
      <c r="E230" s="82"/>
      <c r="F230" s="47"/>
      <c r="G230" s="46"/>
      <c r="H230" s="45"/>
      <c r="I230" s="41"/>
      <c r="J230" s="42"/>
      <c r="K230" s="85"/>
    </row>
    <row r="231" spans="1:11" ht="12.75">
      <c r="A231" s="91"/>
      <c r="B231" s="81"/>
      <c r="C231" s="54"/>
      <c r="E231" s="82"/>
      <c r="F231" s="47"/>
      <c r="G231" s="46"/>
      <c r="H231" s="45"/>
      <c r="I231" s="41"/>
      <c r="J231" s="42"/>
      <c r="K231" s="85"/>
    </row>
    <row r="232" spans="1:11" ht="12.75">
      <c r="A232" s="91"/>
      <c r="B232" s="81"/>
      <c r="C232" s="54"/>
      <c r="E232" s="82"/>
      <c r="F232" s="47"/>
      <c r="G232" s="46"/>
      <c r="H232" s="45"/>
      <c r="I232" s="41"/>
      <c r="J232" s="42"/>
      <c r="K232" s="85"/>
    </row>
    <row r="233" spans="1:11" ht="12.75">
      <c r="A233" s="91"/>
      <c r="B233" s="81"/>
      <c r="C233" s="54"/>
      <c r="E233" s="82"/>
      <c r="F233" s="47"/>
      <c r="G233" s="46"/>
      <c r="H233" s="45"/>
      <c r="I233" s="41"/>
      <c r="J233" s="42"/>
      <c r="K233" s="85" t="e">
        <f>(SUM(H213:H233)/(I233-I212))*100</f>
        <v>#DIV/0!</v>
      </c>
    </row>
    <row r="234" ht="12.75">
      <c r="A234" s="92"/>
    </row>
    <row r="235" ht="12.75">
      <c r="A235" s="92"/>
    </row>
    <row r="236" ht="12.75">
      <c r="A236" s="92"/>
    </row>
    <row r="237" ht="12.75">
      <c r="A237" s="92"/>
    </row>
    <row r="238" ht="12.75">
      <c r="A238" s="92"/>
    </row>
    <row r="239" ht="12.75">
      <c r="A239" s="92"/>
    </row>
    <row r="240" ht="12.75">
      <c r="A240" s="92"/>
    </row>
    <row r="241" ht="12.75">
      <c r="A241" s="92"/>
    </row>
    <row r="242" ht="12.75">
      <c r="A242" s="92"/>
    </row>
    <row r="243" ht="12.75">
      <c r="A243" s="92"/>
    </row>
    <row r="244" ht="12.75">
      <c r="A244" s="92"/>
    </row>
    <row r="245" ht="12.75">
      <c r="A245" s="92"/>
    </row>
    <row r="246" ht="12.75">
      <c r="A246" s="92"/>
    </row>
    <row r="247" ht="12.75">
      <c r="A247" s="92"/>
    </row>
    <row r="248" ht="12.75">
      <c r="A248" s="92"/>
    </row>
    <row r="249" ht="12.75">
      <c r="A249" s="92"/>
    </row>
    <row r="250" ht="12.75">
      <c r="A250" s="92"/>
    </row>
    <row r="251" ht="12.75">
      <c r="A251" s="92"/>
    </row>
    <row r="252" ht="12.75">
      <c r="A252" s="92"/>
    </row>
    <row r="253" ht="12.75">
      <c r="A253" s="92"/>
    </row>
    <row r="254" ht="12.75">
      <c r="A254" s="92"/>
    </row>
    <row r="255" ht="12.75">
      <c r="A255" s="92"/>
    </row>
    <row r="256" ht="12.75">
      <c r="A256" s="92"/>
    </row>
    <row r="257" ht="12.75">
      <c r="A257" s="92"/>
    </row>
    <row r="258" ht="12.75">
      <c r="A258" s="92"/>
    </row>
    <row r="259" ht="12.75">
      <c r="A259" s="92"/>
    </row>
    <row r="260" ht="12.75">
      <c r="A260" s="92"/>
    </row>
    <row r="261" ht="12.75">
      <c r="A261" s="92"/>
    </row>
    <row r="262" ht="12.75">
      <c r="A262" s="92"/>
    </row>
    <row r="263" ht="12.75">
      <c r="A263" s="92"/>
    </row>
    <row r="264" ht="12.75">
      <c r="A264" s="92"/>
    </row>
    <row r="265" ht="12.75">
      <c r="A265" s="92"/>
    </row>
    <row r="266" ht="12.75">
      <c r="A266" s="92"/>
    </row>
    <row r="267" ht="12.75">
      <c r="A267" s="92"/>
    </row>
    <row r="268" ht="12.75">
      <c r="A268" s="92"/>
    </row>
    <row r="269" ht="12.75">
      <c r="A269" s="92"/>
    </row>
    <row r="270" ht="12.75">
      <c r="A270" s="92"/>
    </row>
    <row r="271" ht="12.75">
      <c r="A271" s="92"/>
    </row>
    <row r="272" ht="12.75">
      <c r="A272" s="92"/>
    </row>
    <row r="273" ht="12.75">
      <c r="A273" s="92"/>
    </row>
    <row r="274" ht="12.75">
      <c r="A274" s="92"/>
    </row>
  </sheetData>
  <sheetProtection/>
  <mergeCells count="2">
    <mergeCell ref="F8:I8"/>
    <mergeCell ref="K8:K10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cp:lastPrinted>2013-03-07T18:03:04Z</cp:lastPrinted>
  <dcterms:created xsi:type="dcterms:W3CDTF">2006-11-15T08:22:31Z</dcterms:created>
  <dcterms:modified xsi:type="dcterms:W3CDTF">2015-02-12T06:20:39Z</dcterms:modified>
  <cp:category/>
  <cp:version/>
  <cp:contentType/>
  <cp:contentStatus/>
</cp:coreProperties>
</file>